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0d1f38c953234db/Documents/Work/OGP/NIC/"/>
    </mc:Choice>
  </mc:AlternateContent>
  <xr:revisionPtr revIDLastSave="479" documentId="8_{4B47CFBB-F3E8-4900-819B-1D54A52780F9}" xr6:coauthVersionLast="45" xr6:coauthVersionMax="45" xr10:uidLastSave="{C33146C2-F426-4811-AA5C-46880E94E293}"/>
  <bookViews>
    <workbookView xWindow="-108" yWindow="-108" windowWidth="23256" windowHeight="12576" xr2:uid="{00000000-000D-0000-FFFF-FFFF00000000}"/>
  </bookViews>
  <sheets>
    <sheet name="Scheme data" sheetId="1" r:id="rId1"/>
    <sheet name="Calculated Cost RCF" sheetId="8" state="hidden" r:id="rId2"/>
    <sheet name="Calculated Schedule RCF" sheetId="13" state="hidden" r:id="rId3"/>
    <sheet name="RCF data" sheetId="12" state="hidden" r:id="rId4"/>
    <sheet name="Selectors" sheetId="7" state="hidden" r:id="rId5"/>
  </sheets>
  <definedNames>
    <definedName name="_xlnm.Print_Area" localSheetId="0">'Scheme data'!$A$1:$W$76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0" i="1" l="1"/>
  <c r="C59" i="1"/>
  <c r="D60" i="1"/>
  <c r="D59" i="1"/>
  <c r="CZ51" i="12"/>
  <c r="CY51" i="12"/>
  <c r="CX51" i="12"/>
  <c r="CW51" i="12"/>
  <c r="CV51" i="12"/>
  <c r="CU51" i="12"/>
  <c r="CT51" i="12"/>
  <c r="CS51" i="12"/>
  <c r="CR51" i="12"/>
  <c r="CQ51" i="12"/>
  <c r="CP51" i="12"/>
  <c r="CO51" i="12"/>
  <c r="CN51" i="12"/>
  <c r="CM51" i="12"/>
  <c r="CL51" i="12"/>
  <c r="CK51" i="12"/>
  <c r="CZ50" i="12"/>
  <c r="CY50" i="12"/>
  <c r="CX50" i="12"/>
  <c r="CW50" i="12"/>
  <c r="CV50" i="12"/>
  <c r="CU50" i="12"/>
  <c r="CT50" i="12"/>
  <c r="CS50" i="12"/>
  <c r="CR50" i="12"/>
  <c r="CQ50" i="12"/>
  <c r="CP50" i="12"/>
  <c r="CO50" i="12"/>
  <c r="CN50" i="12"/>
  <c r="CM50" i="12"/>
  <c r="CL50" i="12"/>
  <c r="CK50" i="12"/>
  <c r="CZ49" i="12"/>
  <c r="CY49" i="12"/>
  <c r="CX49" i="12"/>
  <c r="CW49" i="12"/>
  <c r="CV49" i="12"/>
  <c r="CU49" i="12"/>
  <c r="CT49" i="12"/>
  <c r="CS49" i="12"/>
  <c r="CR49" i="12"/>
  <c r="CQ49" i="12"/>
  <c r="CP49" i="12"/>
  <c r="CO49" i="12"/>
  <c r="CN49" i="12"/>
  <c r="CM49" i="12"/>
  <c r="CL49" i="12"/>
  <c r="CK49" i="12"/>
  <c r="CZ48" i="12"/>
  <c r="CY48" i="12"/>
  <c r="CX48" i="12"/>
  <c r="CW48" i="12"/>
  <c r="CV48" i="12"/>
  <c r="CU48" i="12"/>
  <c r="CT48" i="12"/>
  <c r="CS48" i="12"/>
  <c r="CR48" i="12"/>
  <c r="CQ48" i="12"/>
  <c r="CP48" i="12"/>
  <c r="CO48" i="12"/>
  <c r="CN48" i="12"/>
  <c r="CM48" i="12"/>
  <c r="CL48" i="12"/>
  <c r="CK48" i="12"/>
  <c r="CZ47" i="12"/>
  <c r="CY47" i="12"/>
  <c r="CX47" i="12"/>
  <c r="CW47" i="12"/>
  <c r="CV47" i="12"/>
  <c r="CU47" i="12"/>
  <c r="CT47" i="12"/>
  <c r="CS47" i="12"/>
  <c r="CR47" i="12"/>
  <c r="CQ47" i="12"/>
  <c r="CP47" i="12"/>
  <c r="CO47" i="12"/>
  <c r="CN47" i="12"/>
  <c r="CM47" i="12"/>
  <c r="CL47" i="12"/>
  <c r="CK47" i="12"/>
  <c r="CZ46" i="12"/>
  <c r="CY46" i="12"/>
  <c r="CX46" i="12"/>
  <c r="CW46" i="12"/>
  <c r="CV46" i="12"/>
  <c r="CU46" i="12"/>
  <c r="CT46" i="12"/>
  <c r="CS46" i="12"/>
  <c r="CR46" i="12"/>
  <c r="CQ46" i="12"/>
  <c r="CP46" i="12"/>
  <c r="CO46" i="12"/>
  <c r="CN46" i="12"/>
  <c r="CM46" i="12"/>
  <c r="CL46" i="12"/>
  <c r="CK46" i="12"/>
  <c r="CZ45" i="12"/>
  <c r="CY45" i="12"/>
  <c r="CX45" i="12"/>
  <c r="CW45" i="12"/>
  <c r="CV45" i="12"/>
  <c r="CU45" i="12"/>
  <c r="CT45" i="12"/>
  <c r="CS45" i="12"/>
  <c r="CR45" i="12"/>
  <c r="CQ45" i="12"/>
  <c r="CP45" i="12"/>
  <c r="CO45" i="12"/>
  <c r="CN45" i="12"/>
  <c r="CM45" i="12"/>
  <c r="CL45" i="12"/>
  <c r="CK45" i="12"/>
  <c r="CZ44" i="12"/>
  <c r="CY44" i="12"/>
  <c r="CX44" i="12"/>
  <c r="CW44" i="12"/>
  <c r="CV44" i="12"/>
  <c r="CU44" i="12"/>
  <c r="CT44" i="12"/>
  <c r="CS44" i="12"/>
  <c r="CR44" i="12"/>
  <c r="CQ44" i="12"/>
  <c r="CP44" i="12"/>
  <c r="CO44" i="12"/>
  <c r="CN44" i="12"/>
  <c r="CM44" i="12"/>
  <c r="CL44" i="12"/>
  <c r="CK44" i="12"/>
  <c r="CZ43" i="12"/>
  <c r="CY43" i="12"/>
  <c r="CX43" i="12"/>
  <c r="CW43" i="12"/>
  <c r="CV43" i="12"/>
  <c r="CU43" i="12"/>
  <c r="CT43" i="12"/>
  <c r="CS43" i="12"/>
  <c r="CR43" i="12"/>
  <c r="CQ43" i="12"/>
  <c r="CP43" i="12"/>
  <c r="CO43" i="12"/>
  <c r="CN43" i="12"/>
  <c r="CM43" i="12"/>
  <c r="CL43" i="12"/>
  <c r="CK43" i="12"/>
  <c r="CZ42" i="12"/>
  <c r="CY42" i="12"/>
  <c r="CX42" i="12"/>
  <c r="CW42" i="12"/>
  <c r="CV42" i="12"/>
  <c r="CU42" i="12"/>
  <c r="CT42" i="12"/>
  <c r="CS42" i="12"/>
  <c r="CR42" i="12"/>
  <c r="CQ42" i="12"/>
  <c r="CP42" i="12"/>
  <c r="CO42" i="12"/>
  <c r="CN42" i="12"/>
  <c r="CM42" i="12"/>
  <c r="CL42" i="12"/>
  <c r="CK42" i="12"/>
  <c r="CZ41" i="12"/>
  <c r="CY41" i="12"/>
  <c r="CX41" i="12"/>
  <c r="CW41" i="12"/>
  <c r="CV41" i="12"/>
  <c r="CU41" i="12"/>
  <c r="CT41" i="12"/>
  <c r="CS41" i="12"/>
  <c r="CR41" i="12"/>
  <c r="CQ41" i="12"/>
  <c r="CP41" i="12"/>
  <c r="CO41" i="12"/>
  <c r="CN41" i="12"/>
  <c r="CM41" i="12"/>
  <c r="CL41" i="12"/>
  <c r="CK41" i="12"/>
  <c r="CZ40" i="12"/>
  <c r="CY40" i="12"/>
  <c r="CX40" i="12"/>
  <c r="CW40" i="12"/>
  <c r="CV40" i="12"/>
  <c r="CU40" i="12"/>
  <c r="CT40" i="12"/>
  <c r="CS40" i="12"/>
  <c r="CR40" i="12"/>
  <c r="CQ40" i="12"/>
  <c r="CP40" i="12"/>
  <c r="CO40" i="12"/>
  <c r="CN40" i="12"/>
  <c r="CM40" i="12"/>
  <c r="CL40" i="12"/>
  <c r="CK40" i="12"/>
  <c r="CZ39" i="12"/>
  <c r="CY39" i="12"/>
  <c r="CX39" i="12"/>
  <c r="CW39" i="12"/>
  <c r="CV39" i="12"/>
  <c r="CU39" i="12"/>
  <c r="CT39" i="12"/>
  <c r="CS39" i="12"/>
  <c r="CR39" i="12"/>
  <c r="CQ39" i="12"/>
  <c r="CP39" i="12"/>
  <c r="CO39" i="12"/>
  <c r="CN39" i="12"/>
  <c r="CM39" i="12"/>
  <c r="CL39" i="12"/>
  <c r="CK39" i="12"/>
  <c r="CZ38" i="12"/>
  <c r="CY38" i="12"/>
  <c r="CX38" i="12"/>
  <c r="CW38" i="12"/>
  <c r="CV38" i="12"/>
  <c r="CU38" i="12"/>
  <c r="CT38" i="12"/>
  <c r="CS38" i="12"/>
  <c r="CR38" i="12"/>
  <c r="CQ38" i="12"/>
  <c r="CP38" i="12"/>
  <c r="CO38" i="12"/>
  <c r="CN38" i="12"/>
  <c r="CM38" i="12"/>
  <c r="CL38" i="12"/>
  <c r="CK38" i="12"/>
  <c r="CZ37" i="12"/>
  <c r="CY37" i="12"/>
  <c r="CX37" i="12"/>
  <c r="CW37" i="12"/>
  <c r="CV37" i="12"/>
  <c r="CU37" i="12"/>
  <c r="CT37" i="12"/>
  <c r="CS37" i="12"/>
  <c r="CR37" i="12"/>
  <c r="CQ37" i="12"/>
  <c r="CP37" i="12"/>
  <c r="CO37" i="12"/>
  <c r="CN37" i="12"/>
  <c r="CM37" i="12"/>
  <c r="CL37" i="12"/>
  <c r="CK37" i="12"/>
  <c r="CZ36" i="12"/>
  <c r="CY36" i="12"/>
  <c r="CX36" i="12"/>
  <c r="CW36" i="12"/>
  <c r="CV36" i="12"/>
  <c r="CU36" i="12"/>
  <c r="CT36" i="12"/>
  <c r="CS36" i="12"/>
  <c r="CR36" i="12"/>
  <c r="CQ36" i="12"/>
  <c r="CP36" i="12"/>
  <c r="CO36" i="12"/>
  <c r="CN36" i="12"/>
  <c r="CM36" i="12"/>
  <c r="CL36" i="12"/>
  <c r="CK36" i="12"/>
  <c r="CZ35" i="12"/>
  <c r="CY35" i="12"/>
  <c r="CX35" i="12"/>
  <c r="CW35" i="12"/>
  <c r="CV35" i="12"/>
  <c r="CU35" i="12"/>
  <c r="CT35" i="12"/>
  <c r="CS35" i="12"/>
  <c r="CR35" i="12"/>
  <c r="CQ35" i="12"/>
  <c r="CP35" i="12"/>
  <c r="CO35" i="12"/>
  <c r="CN35" i="12"/>
  <c r="CM35" i="12"/>
  <c r="CL35" i="12"/>
  <c r="CK35" i="12"/>
  <c r="CZ34" i="12"/>
  <c r="CY34" i="12"/>
  <c r="CX34" i="12"/>
  <c r="CW34" i="12"/>
  <c r="CV34" i="12"/>
  <c r="CU34" i="12"/>
  <c r="CT34" i="12"/>
  <c r="CS34" i="12"/>
  <c r="CR34" i="12"/>
  <c r="CQ34" i="12"/>
  <c r="CP34" i="12"/>
  <c r="CO34" i="12"/>
  <c r="CN34" i="12"/>
  <c r="CM34" i="12"/>
  <c r="CL34" i="12"/>
  <c r="CK34" i="12"/>
  <c r="CZ33" i="12"/>
  <c r="CY33" i="12"/>
  <c r="CX33" i="12"/>
  <c r="CW33" i="12"/>
  <c r="CV33" i="12"/>
  <c r="CU33" i="12"/>
  <c r="CT33" i="12"/>
  <c r="CS33" i="12"/>
  <c r="CR33" i="12"/>
  <c r="CQ33" i="12"/>
  <c r="CP33" i="12"/>
  <c r="CO33" i="12"/>
  <c r="CN33" i="12"/>
  <c r="CM33" i="12"/>
  <c r="CL33" i="12"/>
  <c r="CK33" i="12"/>
  <c r="BR51" i="12"/>
  <c r="BQ51" i="12"/>
  <c r="BP51" i="12"/>
  <c r="BO51" i="12"/>
  <c r="BN51" i="12"/>
  <c r="BM51" i="12"/>
  <c r="BL51" i="12"/>
  <c r="BK51" i="12"/>
  <c r="BJ51" i="12"/>
  <c r="BI51" i="12"/>
  <c r="BH51" i="12"/>
  <c r="BG51" i="12"/>
  <c r="BF51" i="12"/>
  <c r="BE51" i="12"/>
  <c r="BD51" i="12"/>
  <c r="BC51" i="12"/>
  <c r="BR50" i="12"/>
  <c r="BQ50" i="12"/>
  <c r="BP50" i="12"/>
  <c r="BO50" i="12"/>
  <c r="BN50" i="12"/>
  <c r="BM50" i="12"/>
  <c r="BL50" i="12"/>
  <c r="BK50" i="12"/>
  <c r="BJ50" i="12"/>
  <c r="BI50" i="12"/>
  <c r="BH50" i="12"/>
  <c r="BG50" i="12"/>
  <c r="BF50" i="12"/>
  <c r="BE50" i="12"/>
  <c r="BD50" i="12"/>
  <c r="BC50" i="12"/>
  <c r="BR49" i="12"/>
  <c r="BQ49" i="12"/>
  <c r="BP49" i="12"/>
  <c r="BO49" i="12"/>
  <c r="BN49" i="12"/>
  <c r="BM49" i="12"/>
  <c r="BL49" i="12"/>
  <c r="BK49" i="12"/>
  <c r="BJ49" i="12"/>
  <c r="BI49" i="12"/>
  <c r="BH49" i="12"/>
  <c r="BG49" i="12"/>
  <c r="BF49" i="12"/>
  <c r="BE49" i="12"/>
  <c r="BD49" i="12"/>
  <c r="BC49" i="12"/>
  <c r="BR48" i="12"/>
  <c r="BQ48" i="12"/>
  <c r="BP48" i="12"/>
  <c r="BO48" i="12"/>
  <c r="BN48" i="12"/>
  <c r="BM48" i="12"/>
  <c r="BL48" i="12"/>
  <c r="BK48" i="12"/>
  <c r="BJ48" i="12"/>
  <c r="BI48" i="12"/>
  <c r="BH48" i="12"/>
  <c r="BG48" i="12"/>
  <c r="BF48" i="12"/>
  <c r="BE48" i="12"/>
  <c r="BD48" i="12"/>
  <c r="BC48" i="12"/>
  <c r="BR47" i="12"/>
  <c r="BQ47" i="12"/>
  <c r="BP47" i="12"/>
  <c r="BO47" i="12"/>
  <c r="BN47" i="12"/>
  <c r="BM47" i="12"/>
  <c r="BL47" i="12"/>
  <c r="BK47" i="12"/>
  <c r="BJ47" i="12"/>
  <c r="BI47" i="12"/>
  <c r="BH47" i="12"/>
  <c r="BG47" i="12"/>
  <c r="BF47" i="12"/>
  <c r="BE47" i="12"/>
  <c r="BD47" i="12"/>
  <c r="BC47" i="12"/>
  <c r="BR46" i="12"/>
  <c r="BQ46" i="12"/>
  <c r="BP46" i="12"/>
  <c r="BO46" i="12"/>
  <c r="BN46" i="12"/>
  <c r="BM46" i="12"/>
  <c r="BL46" i="12"/>
  <c r="BK46" i="12"/>
  <c r="BJ46" i="12"/>
  <c r="BI46" i="12"/>
  <c r="BH46" i="12"/>
  <c r="BG46" i="12"/>
  <c r="BF46" i="12"/>
  <c r="BE46" i="12"/>
  <c r="BD46" i="12"/>
  <c r="BC46" i="12"/>
  <c r="BR45" i="12"/>
  <c r="BQ45" i="12"/>
  <c r="BP45" i="12"/>
  <c r="BO45" i="12"/>
  <c r="BN45" i="12"/>
  <c r="BM45" i="12"/>
  <c r="BL45" i="12"/>
  <c r="BK45" i="12"/>
  <c r="BJ45" i="12"/>
  <c r="BI45" i="12"/>
  <c r="BH45" i="12"/>
  <c r="BG45" i="12"/>
  <c r="BF45" i="12"/>
  <c r="BE45" i="12"/>
  <c r="BD45" i="12"/>
  <c r="BC45" i="12"/>
  <c r="BR44" i="12"/>
  <c r="BQ44" i="12"/>
  <c r="BP44" i="12"/>
  <c r="BO44" i="12"/>
  <c r="BN44" i="12"/>
  <c r="BM44" i="12"/>
  <c r="BL44" i="12"/>
  <c r="BK44" i="12"/>
  <c r="BJ44" i="12"/>
  <c r="BI44" i="12"/>
  <c r="BH44" i="12"/>
  <c r="BG44" i="12"/>
  <c r="BF44" i="12"/>
  <c r="BE44" i="12"/>
  <c r="BD44" i="12"/>
  <c r="BC44" i="12"/>
  <c r="BR43" i="12"/>
  <c r="BQ43" i="12"/>
  <c r="BP43" i="12"/>
  <c r="BO43" i="12"/>
  <c r="BN43" i="12"/>
  <c r="BM43" i="12"/>
  <c r="BL43" i="12"/>
  <c r="BK43" i="12"/>
  <c r="BJ43" i="12"/>
  <c r="BI43" i="12"/>
  <c r="BH43" i="12"/>
  <c r="BG43" i="12"/>
  <c r="BF43" i="12"/>
  <c r="BE43" i="12"/>
  <c r="BD43" i="12"/>
  <c r="BC43" i="12"/>
  <c r="BR42" i="12"/>
  <c r="BQ42" i="12"/>
  <c r="BP42" i="12"/>
  <c r="BO42" i="12"/>
  <c r="BN42" i="12"/>
  <c r="BM42" i="12"/>
  <c r="BL42" i="12"/>
  <c r="BK42" i="12"/>
  <c r="BJ42" i="12"/>
  <c r="BI42" i="12"/>
  <c r="BH42" i="12"/>
  <c r="BG42" i="12"/>
  <c r="BF42" i="12"/>
  <c r="BE42" i="12"/>
  <c r="BD42" i="12"/>
  <c r="BC42" i="12"/>
  <c r="BR41" i="12"/>
  <c r="BQ41" i="12"/>
  <c r="BP41" i="12"/>
  <c r="BO41" i="12"/>
  <c r="BN41" i="12"/>
  <c r="BM41" i="12"/>
  <c r="BL41" i="12"/>
  <c r="BK41" i="12"/>
  <c r="BJ41" i="12"/>
  <c r="BI41" i="12"/>
  <c r="BH41" i="12"/>
  <c r="BG41" i="12"/>
  <c r="BF41" i="12"/>
  <c r="BE41" i="12"/>
  <c r="BD41" i="12"/>
  <c r="BC41" i="12"/>
  <c r="BR40" i="12"/>
  <c r="BQ40" i="12"/>
  <c r="BP40" i="12"/>
  <c r="BO40" i="12"/>
  <c r="BN40" i="12"/>
  <c r="BM40" i="12"/>
  <c r="BL40" i="12"/>
  <c r="BK40" i="12"/>
  <c r="BJ40" i="12"/>
  <c r="BI40" i="12"/>
  <c r="BH40" i="12"/>
  <c r="BG40" i="12"/>
  <c r="BF40" i="12"/>
  <c r="BE40" i="12"/>
  <c r="BD40" i="12"/>
  <c r="BC40" i="12"/>
  <c r="BR39" i="12"/>
  <c r="BQ39" i="12"/>
  <c r="BP39" i="12"/>
  <c r="BO39" i="12"/>
  <c r="BN39" i="12"/>
  <c r="BM39" i="12"/>
  <c r="BL39" i="12"/>
  <c r="BK39" i="12"/>
  <c r="BJ39" i="12"/>
  <c r="BI39" i="12"/>
  <c r="BH39" i="12"/>
  <c r="BG39" i="12"/>
  <c r="BF39" i="12"/>
  <c r="BE39" i="12"/>
  <c r="BD39" i="12"/>
  <c r="BC39" i="12"/>
  <c r="BR38" i="12"/>
  <c r="BQ38" i="12"/>
  <c r="BP38" i="12"/>
  <c r="BO38" i="12"/>
  <c r="BN38" i="12"/>
  <c r="BM38" i="12"/>
  <c r="BL38" i="12"/>
  <c r="BK38" i="12"/>
  <c r="BJ38" i="12"/>
  <c r="BI38" i="12"/>
  <c r="BH38" i="12"/>
  <c r="BG38" i="12"/>
  <c r="BF38" i="12"/>
  <c r="BE38" i="12"/>
  <c r="BD38" i="12"/>
  <c r="BC38" i="12"/>
  <c r="BR37" i="12"/>
  <c r="BQ37" i="12"/>
  <c r="BP37" i="12"/>
  <c r="BO37" i="12"/>
  <c r="BN37" i="12"/>
  <c r="BM37" i="12"/>
  <c r="BL37" i="12"/>
  <c r="BK37" i="12"/>
  <c r="BJ37" i="12"/>
  <c r="BI37" i="12"/>
  <c r="BH37" i="12"/>
  <c r="BG37" i="12"/>
  <c r="BF37" i="12"/>
  <c r="BE37" i="12"/>
  <c r="BD37" i="12"/>
  <c r="BC37" i="12"/>
  <c r="BR36" i="12"/>
  <c r="BQ36" i="12"/>
  <c r="BP36" i="12"/>
  <c r="BO36" i="12"/>
  <c r="BN36" i="12"/>
  <c r="BM36" i="12"/>
  <c r="BL36" i="12"/>
  <c r="BK36" i="12"/>
  <c r="BJ36" i="12"/>
  <c r="BI36" i="12"/>
  <c r="BH36" i="12"/>
  <c r="BG36" i="12"/>
  <c r="BF36" i="12"/>
  <c r="BE36" i="12"/>
  <c r="BD36" i="12"/>
  <c r="BC36" i="12"/>
  <c r="BR35" i="12"/>
  <c r="BQ35" i="12"/>
  <c r="BP35" i="12"/>
  <c r="BO35" i="12"/>
  <c r="BN35" i="12"/>
  <c r="BM35" i="12"/>
  <c r="BL35" i="12"/>
  <c r="BK35" i="12"/>
  <c r="BJ35" i="12"/>
  <c r="BI35" i="12"/>
  <c r="BH35" i="12"/>
  <c r="BG35" i="12"/>
  <c r="BF35" i="12"/>
  <c r="BE35" i="12"/>
  <c r="BD35" i="12"/>
  <c r="BC35" i="12"/>
  <c r="BR34" i="12"/>
  <c r="BQ34" i="12"/>
  <c r="BP34" i="12"/>
  <c r="BO34" i="12"/>
  <c r="BN34" i="12"/>
  <c r="BM34" i="12"/>
  <c r="BL34" i="12"/>
  <c r="BK34" i="12"/>
  <c r="BJ34" i="12"/>
  <c r="BI34" i="12"/>
  <c r="BH34" i="12"/>
  <c r="BG34" i="12"/>
  <c r="BF34" i="12"/>
  <c r="BE34" i="12"/>
  <c r="BD34" i="12"/>
  <c r="BC34" i="12"/>
  <c r="BR33" i="12"/>
  <c r="BQ33" i="12"/>
  <c r="BP33" i="12"/>
  <c r="BO33" i="12"/>
  <c r="BN33" i="12"/>
  <c r="BM33" i="12"/>
  <c r="BL33" i="12"/>
  <c r="BK33" i="12"/>
  <c r="BJ33" i="12"/>
  <c r="BI33" i="12"/>
  <c r="BH33" i="12"/>
  <c r="BG33" i="12"/>
  <c r="BF33" i="12"/>
  <c r="BE33" i="12"/>
  <c r="BD33" i="12"/>
  <c r="BC33" i="12"/>
  <c r="AJ51" i="12"/>
  <c r="AI51" i="12"/>
  <c r="AH51" i="12"/>
  <c r="AG51" i="12"/>
  <c r="AF51" i="12"/>
  <c r="AE51" i="12"/>
  <c r="AD51" i="12"/>
  <c r="AC51" i="12"/>
  <c r="AB51" i="12"/>
  <c r="AA51" i="12"/>
  <c r="Z51" i="12"/>
  <c r="Y51" i="12"/>
  <c r="X51" i="12"/>
  <c r="W51" i="12"/>
  <c r="V51" i="12"/>
  <c r="U51" i="12"/>
  <c r="AJ50" i="12"/>
  <c r="AI50" i="12"/>
  <c r="AH50" i="12"/>
  <c r="AG50" i="12"/>
  <c r="AF50" i="12"/>
  <c r="AE50" i="12"/>
  <c r="AD50" i="12"/>
  <c r="AC50" i="12"/>
  <c r="AB50" i="12"/>
  <c r="AA50" i="12"/>
  <c r="Z50" i="12"/>
  <c r="Y50" i="12"/>
  <c r="X50" i="12"/>
  <c r="W50" i="12"/>
  <c r="V50" i="12"/>
  <c r="U50" i="12"/>
  <c r="AJ49" i="12"/>
  <c r="AI49" i="12"/>
  <c r="AH49" i="12"/>
  <c r="AG49" i="12"/>
  <c r="AF49" i="12"/>
  <c r="AE49" i="12"/>
  <c r="AD49" i="12"/>
  <c r="AC49" i="12"/>
  <c r="AB49" i="12"/>
  <c r="AA49" i="12"/>
  <c r="Z49" i="12"/>
  <c r="Y49" i="12"/>
  <c r="X49" i="12"/>
  <c r="W49" i="12"/>
  <c r="V49" i="12"/>
  <c r="U49" i="12"/>
  <c r="AJ48" i="12"/>
  <c r="AI48" i="12"/>
  <c r="AH48" i="12"/>
  <c r="AG48" i="12"/>
  <c r="AF48" i="12"/>
  <c r="AE48" i="12"/>
  <c r="AD48" i="12"/>
  <c r="AC48" i="12"/>
  <c r="AB48" i="12"/>
  <c r="AA48" i="12"/>
  <c r="Z48" i="12"/>
  <c r="Y48" i="12"/>
  <c r="X48" i="12"/>
  <c r="W48" i="12"/>
  <c r="V48" i="12"/>
  <c r="U48" i="12"/>
  <c r="AJ47" i="12"/>
  <c r="AI47" i="12"/>
  <c r="AH47" i="12"/>
  <c r="AG47" i="12"/>
  <c r="AF47" i="12"/>
  <c r="AE47" i="12"/>
  <c r="AD47" i="12"/>
  <c r="AC47" i="12"/>
  <c r="AB47" i="12"/>
  <c r="AA47" i="12"/>
  <c r="Z47" i="12"/>
  <c r="Y47" i="12"/>
  <c r="X47" i="12"/>
  <c r="W47" i="12"/>
  <c r="V47" i="12"/>
  <c r="U47" i="12"/>
  <c r="AJ46" i="12"/>
  <c r="AI46" i="12"/>
  <c r="AH46" i="12"/>
  <c r="AG46" i="12"/>
  <c r="AF46" i="12"/>
  <c r="AE46" i="12"/>
  <c r="AD46" i="12"/>
  <c r="AC46" i="12"/>
  <c r="AB46" i="12"/>
  <c r="AA46" i="12"/>
  <c r="Z46" i="12"/>
  <c r="Y46" i="12"/>
  <c r="X46" i="12"/>
  <c r="W46" i="12"/>
  <c r="V46" i="12"/>
  <c r="U46" i="12"/>
  <c r="AJ45" i="12"/>
  <c r="AI45" i="12"/>
  <c r="AH45" i="12"/>
  <c r="AG45" i="12"/>
  <c r="AF45" i="12"/>
  <c r="AE45" i="12"/>
  <c r="AD45" i="12"/>
  <c r="AC45" i="12"/>
  <c r="AB45" i="12"/>
  <c r="AA45" i="12"/>
  <c r="Z45" i="12"/>
  <c r="Y45" i="12"/>
  <c r="X45" i="12"/>
  <c r="W45" i="12"/>
  <c r="V45" i="12"/>
  <c r="U45" i="12"/>
  <c r="AJ44" i="12"/>
  <c r="AI44" i="12"/>
  <c r="AH44" i="12"/>
  <c r="AG44" i="12"/>
  <c r="AF44" i="12"/>
  <c r="AE44" i="12"/>
  <c r="AD44" i="12"/>
  <c r="AC44" i="12"/>
  <c r="AB44" i="12"/>
  <c r="AA44" i="12"/>
  <c r="Z44" i="12"/>
  <c r="Y44" i="12"/>
  <c r="X44" i="12"/>
  <c r="W44" i="12"/>
  <c r="V44" i="12"/>
  <c r="U44" i="12"/>
  <c r="AJ43" i="12"/>
  <c r="AI43" i="12"/>
  <c r="AH43" i="12"/>
  <c r="AG43" i="12"/>
  <c r="AF43" i="12"/>
  <c r="AE43" i="12"/>
  <c r="AD43" i="12"/>
  <c r="AC43" i="12"/>
  <c r="AB43" i="12"/>
  <c r="AA43" i="12"/>
  <c r="Z43" i="12"/>
  <c r="Y43" i="12"/>
  <c r="X43" i="12"/>
  <c r="W43" i="12"/>
  <c r="V43" i="12"/>
  <c r="U43" i="12"/>
  <c r="AJ42" i="12"/>
  <c r="AI42" i="12"/>
  <c r="AH42" i="12"/>
  <c r="AG42" i="12"/>
  <c r="AF42" i="12"/>
  <c r="AE42" i="12"/>
  <c r="AD42" i="12"/>
  <c r="AC42" i="12"/>
  <c r="AB42" i="12"/>
  <c r="AA42" i="12"/>
  <c r="Z42" i="12"/>
  <c r="Y42" i="12"/>
  <c r="X42" i="12"/>
  <c r="W42" i="12"/>
  <c r="V42" i="12"/>
  <c r="U42" i="12"/>
  <c r="AJ41" i="12"/>
  <c r="AI41" i="12"/>
  <c r="AH41" i="12"/>
  <c r="AG41" i="12"/>
  <c r="AF41" i="12"/>
  <c r="AE41" i="12"/>
  <c r="AD41" i="12"/>
  <c r="AC41" i="12"/>
  <c r="AB41" i="12"/>
  <c r="AA41" i="12"/>
  <c r="Z41" i="12"/>
  <c r="Y41" i="12"/>
  <c r="X41" i="12"/>
  <c r="W41" i="12"/>
  <c r="V41" i="12"/>
  <c r="U41" i="12"/>
  <c r="AJ40" i="12"/>
  <c r="AI40" i="12"/>
  <c r="AH40" i="12"/>
  <c r="AG40" i="12"/>
  <c r="AF40" i="12"/>
  <c r="AE40" i="12"/>
  <c r="AD40" i="12"/>
  <c r="AC40" i="12"/>
  <c r="AB40" i="12"/>
  <c r="AA40" i="12"/>
  <c r="Z40" i="12"/>
  <c r="Y40" i="12"/>
  <c r="X40" i="12"/>
  <c r="W40" i="12"/>
  <c r="V40" i="12"/>
  <c r="U40" i="12"/>
  <c r="AJ39" i="12"/>
  <c r="AI39" i="12"/>
  <c r="AH39" i="12"/>
  <c r="AG39" i="12"/>
  <c r="AF39" i="12"/>
  <c r="AE39" i="12"/>
  <c r="AD39" i="12"/>
  <c r="AC39" i="12"/>
  <c r="AB39" i="12"/>
  <c r="AA39" i="12"/>
  <c r="Z39" i="12"/>
  <c r="Y39" i="12"/>
  <c r="X39" i="12"/>
  <c r="W39" i="12"/>
  <c r="V39" i="12"/>
  <c r="U39" i="12"/>
  <c r="AJ38" i="12"/>
  <c r="AI38" i="12"/>
  <c r="AH38" i="12"/>
  <c r="AG38" i="12"/>
  <c r="AF38" i="12"/>
  <c r="AE38" i="12"/>
  <c r="AD38" i="12"/>
  <c r="AC38" i="12"/>
  <c r="AB38" i="12"/>
  <c r="AA38" i="12"/>
  <c r="Z38" i="12"/>
  <c r="Y38" i="12"/>
  <c r="X38" i="12"/>
  <c r="W38" i="12"/>
  <c r="V38" i="12"/>
  <c r="U38" i="12"/>
  <c r="AJ37" i="12"/>
  <c r="AI37" i="12"/>
  <c r="AH37" i="12"/>
  <c r="AG37" i="12"/>
  <c r="AF37" i="12"/>
  <c r="AE37" i="12"/>
  <c r="AD37" i="12"/>
  <c r="AC37" i="12"/>
  <c r="AB37" i="12"/>
  <c r="AA37" i="12"/>
  <c r="Z37" i="12"/>
  <c r="Y37" i="12"/>
  <c r="X37" i="12"/>
  <c r="W37" i="12"/>
  <c r="V37" i="12"/>
  <c r="U37" i="12"/>
  <c r="AJ36" i="12"/>
  <c r="AI36" i="12"/>
  <c r="AH36" i="12"/>
  <c r="AG36" i="12"/>
  <c r="AF36" i="12"/>
  <c r="AE36" i="12"/>
  <c r="AD36" i="12"/>
  <c r="AC36" i="12"/>
  <c r="AB36" i="12"/>
  <c r="AA36" i="12"/>
  <c r="Z36" i="12"/>
  <c r="Y36" i="12"/>
  <c r="X36" i="12"/>
  <c r="W36" i="12"/>
  <c r="V36" i="12"/>
  <c r="U36" i="12"/>
  <c r="AJ35" i="12"/>
  <c r="AI35" i="12"/>
  <c r="AH35" i="12"/>
  <c r="AG35" i="12"/>
  <c r="AF35" i="12"/>
  <c r="AE35" i="12"/>
  <c r="AD35" i="12"/>
  <c r="AC35" i="12"/>
  <c r="AB35" i="12"/>
  <c r="AA35" i="12"/>
  <c r="Z35" i="12"/>
  <c r="Y35" i="12"/>
  <c r="X35" i="12"/>
  <c r="W35" i="12"/>
  <c r="V35" i="12"/>
  <c r="U35" i="12"/>
  <c r="AJ34" i="12"/>
  <c r="AI34" i="12"/>
  <c r="AH34" i="12"/>
  <c r="AG34" i="12"/>
  <c r="AF34" i="12"/>
  <c r="AE34" i="12"/>
  <c r="AD34" i="12"/>
  <c r="AC34" i="12"/>
  <c r="AB34" i="12"/>
  <c r="AA34" i="12"/>
  <c r="Z34" i="12"/>
  <c r="Y34" i="12"/>
  <c r="X34" i="12"/>
  <c r="W34" i="12"/>
  <c r="V34" i="12"/>
  <c r="U34" i="12"/>
  <c r="AJ33" i="12"/>
  <c r="AI33" i="12"/>
  <c r="AH33" i="12"/>
  <c r="AG33" i="12"/>
  <c r="AF33" i="12"/>
  <c r="AE33" i="12"/>
  <c r="AD33" i="12"/>
  <c r="AC33" i="12"/>
  <c r="AB33" i="12"/>
  <c r="AA33" i="12"/>
  <c r="Z33" i="12"/>
  <c r="Y33" i="12"/>
  <c r="X33" i="12"/>
  <c r="W33" i="12"/>
  <c r="V33" i="12"/>
  <c r="U33" i="12"/>
  <c r="F28" i="13" l="1"/>
  <c r="F4" i="13"/>
  <c r="G4" i="13"/>
  <c r="J1" i="13"/>
  <c r="N41" i="1" l="1"/>
  <c r="CA13" i="12"/>
  <c r="CA12" i="12"/>
  <c r="CA11" i="12"/>
  <c r="CA10" i="12"/>
  <c r="AS13" i="12"/>
  <c r="AS12" i="12"/>
  <c r="AS11" i="12"/>
  <c r="K13" i="12"/>
  <c r="K12" i="12"/>
  <c r="K11" i="12"/>
  <c r="BX24" i="12"/>
  <c r="BX23" i="12"/>
  <c r="BX22" i="12"/>
  <c r="BX21" i="12"/>
  <c r="BX20" i="12"/>
  <c r="BX19" i="12"/>
  <c r="BX18" i="12"/>
  <c r="BX17" i="12"/>
  <c r="BX16" i="12"/>
  <c r="BX15" i="12"/>
  <c r="BX14" i="12"/>
  <c r="BX13" i="12"/>
  <c r="BX12" i="12"/>
  <c r="BX11" i="12"/>
  <c r="BX10" i="12"/>
  <c r="BX9" i="12"/>
  <c r="BX8" i="12"/>
  <c r="BX7" i="12"/>
  <c r="BX6" i="12"/>
  <c r="CA24" i="12"/>
  <c r="CA23" i="12"/>
  <c r="CA22" i="12"/>
  <c r="CA21" i="12"/>
  <c r="CA20" i="12"/>
  <c r="CA19" i="12"/>
  <c r="CA18" i="12"/>
  <c r="CA17" i="12"/>
  <c r="CA16" i="12"/>
  <c r="CA15" i="12"/>
  <c r="CA14" i="12"/>
  <c r="CA9" i="12"/>
  <c r="CA8" i="12"/>
  <c r="CA7" i="12"/>
  <c r="CA6" i="12"/>
  <c r="AS24" i="12"/>
  <c r="AS23" i="12"/>
  <c r="AS22" i="12"/>
  <c r="AS21" i="12"/>
  <c r="AS20" i="12"/>
  <c r="AS19" i="12"/>
  <c r="AS18" i="12"/>
  <c r="AS17" i="12"/>
  <c r="AS16" i="12"/>
  <c r="AS15" i="12"/>
  <c r="AS14" i="12"/>
  <c r="AS10" i="12"/>
  <c r="AS9" i="12"/>
  <c r="AS8" i="12"/>
  <c r="AS7" i="12"/>
  <c r="AS6" i="12"/>
  <c r="K6" i="12"/>
  <c r="AP24" i="12"/>
  <c r="AP23" i="12"/>
  <c r="AP22" i="12"/>
  <c r="AP21" i="12"/>
  <c r="AP20" i="12"/>
  <c r="AP19" i="12"/>
  <c r="AP18" i="12"/>
  <c r="AP17" i="12"/>
  <c r="AP16" i="12"/>
  <c r="AP15" i="12"/>
  <c r="AP14" i="12"/>
  <c r="AP13" i="12"/>
  <c r="AP12" i="12"/>
  <c r="AP11" i="12"/>
  <c r="AP10" i="12"/>
  <c r="AP9" i="12"/>
  <c r="AP8" i="12"/>
  <c r="AP7" i="12"/>
  <c r="AP6" i="12"/>
  <c r="K24" i="12"/>
  <c r="K23" i="12"/>
  <c r="K22" i="12"/>
  <c r="K21" i="12"/>
  <c r="K20" i="12"/>
  <c r="K19" i="12"/>
  <c r="K18" i="12"/>
  <c r="K17" i="12"/>
  <c r="K16" i="12"/>
  <c r="K15" i="12"/>
  <c r="K14" i="12"/>
  <c r="K10" i="12"/>
  <c r="K9" i="12"/>
  <c r="K8" i="12"/>
  <c r="K7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H7" i="12"/>
  <c r="H6" i="12"/>
  <c r="K4" i="12"/>
  <c r="H4" i="12"/>
  <c r="BC4" i="12"/>
  <c r="CK4" i="12" s="1"/>
  <c r="BV24" i="12"/>
  <c r="BV23" i="12"/>
  <c r="BV22" i="12"/>
  <c r="BV21" i="12"/>
  <c r="BV20" i="12"/>
  <c r="BV19" i="12"/>
  <c r="BV18" i="12"/>
  <c r="BV17" i="12"/>
  <c r="BV16" i="12"/>
  <c r="BV15" i="12"/>
  <c r="BV14" i="12"/>
  <c r="BV13" i="12"/>
  <c r="BV12" i="12"/>
  <c r="BV11" i="12"/>
  <c r="BV10" i="12"/>
  <c r="BV9" i="12"/>
  <c r="BV8" i="12"/>
  <c r="BV7" i="12"/>
  <c r="BV6" i="12"/>
  <c r="AN24" i="12"/>
  <c r="AN23" i="12"/>
  <c r="AN22" i="12"/>
  <c r="AN21" i="12"/>
  <c r="AN20" i="12"/>
  <c r="AN19" i="12"/>
  <c r="AN18" i="12"/>
  <c r="AN17" i="12"/>
  <c r="AN16" i="12"/>
  <c r="AN15" i="12"/>
  <c r="AN14" i="12"/>
  <c r="AN13" i="12"/>
  <c r="AN12" i="12"/>
  <c r="AN11" i="12"/>
  <c r="AN10" i="12"/>
  <c r="AN9" i="12"/>
  <c r="AN8" i="12"/>
  <c r="AN7" i="12"/>
  <c r="AN6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4" i="12"/>
  <c r="AN4" i="12" s="1"/>
  <c r="BV4" i="12" s="1"/>
  <c r="F11" i="1"/>
  <c r="I2" i="13" s="1"/>
  <c r="F12" i="1"/>
  <c r="J2" i="13" s="1"/>
  <c r="F13" i="1"/>
  <c r="K2" i="13" s="1"/>
  <c r="F15" i="1"/>
  <c r="M2" i="13" s="1"/>
  <c r="F16" i="1"/>
  <c r="N2" i="13" s="1"/>
  <c r="F17" i="1"/>
  <c r="O2" i="13" s="1"/>
  <c r="F18" i="1"/>
  <c r="P2" i="13" s="1"/>
  <c r="F19" i="1"/>
  <c r="Q2" i="13" s="1"/>
  <c r="F20" i="1"/>
  <c r="R2" i="13" s="1"/>
  <c r="F21" i="1"/>
  <c r="S2" i="13" s="1"/>
  <c r="F22" i="1"/>
  <c r="T2" i="13" s="1"/>
  <c r="F23" i="1"/>
  <c r="U2" i="13" s="1"/>
  <c r="F24" i="1"/>
  <c r="V2" i="13" s="1"/>
  <c r="F25" i="1"/>
  <c r="W2" i="13" s="1"/>
  <c r="F26" i="1"/>
  <c r="X2" i="13" s="1"/>
  <c r="J1" i="8" l="1"/>
  <c r="CZ24" i="12"/>
  <c r="CY24" i="12"/>
  <c r="CX24" i="12"/>
  <c r="CW24" i="12"/>
  <c r="CV24" i="12"/>
  <c r="CU24" i="12"/>
  <c r="CT24" i="12"/>
  <c r="CS24" i="12"/>
  <c r="CR24" i="12"/>
  <c r="CQ24" i="12"/>
  <c r="CP24" i="12"/>
  <c r="CO24" i="12"/>
  <c r="CN24" i="12"/>
  <c r="CL24" i="12"/>
  <c r="CK24" i="12"/>
  <c r="CZ23" i="12"/>
  <c r="CY23" i="12"/>
  <c r="CX23" i="12"/>
  <c r="CW23" i="12"/>
  <c r="CV23" i="12"/>
  <c r="CU23" i="12"/>
  <c r="CT23" i="12"/>
  <c r="CS23" i="12"/>
  <c r="CR23" i="12"/>
  <c r="CQ23" i="12"/>
  <c r="CP23" i="12"/>
  <c r="CO23" i="12"/>
  <c r="CN23" i="12"/>
  <c r="CL23" i="12"/>
  <c r="CK23" i="12"/>
  <c r="CZ22" i="12"/>
  <c r="CY22" i="12"/>
  <c r="CX22" i="12"/>
  <c r="CW22" i="12"/>
  <c r="CV22" i="12"/>
  <c r="CU22" i="12"/>
  <c r="CT22" i="12"/>
  <c r="CS22" i="12"/>
  <c r="CR22" i="12"/>
  <c r="CQ22" i="12"/>
  <c r="CP22" i="12"/>
  <c r="CO22" i="12"/>
  <c r="CN22" i="12"/>
  <c r="CL22" i="12"/>
  <c r="CK22" i="12"/>
  <c r="CZ21" i="12"/>
  <c r="CY21" i="12"/>
  <c r="CX21" i="12"/>
  <c r="CW21" i="12"/>
  <c r="CV21" i="12"/>
  <c r="CU21" i="12"/>
  <c r="CT21" i="12"/>
  <c r="CS21" i="12"/>
  <c r="CR21" i="12"/>
  <c r="CQ21" i="12"/>
  <c r="CP21" i="12"/>
  <c r="CO21" i="12"/>
  <c r="CN21" i="12"/>
  <c r="CL21" i="12"/>
  <c r="CK21" i="12"/>
  <c r="CZ20" i="12"/>
  <c r="CY20" i="12"/>
  <c r="CX20" i="12"/>
  <c r="CW20" i="12"/>
  <c r="CV20" i="12"/>
  <c r="CU20" i="12"/>
  <c r="CT20" i="12"/>
  <c r="CS20" i="12"/>
  <c r="CR20" i="12"/>
  <c r="CQ20" i="12"/>
  <c r="CP20" i="12"/>
  <c r="CO20" i="12"/>
  <c r="CN20" i="12"/>
  <c r="CL20" i="12"/>
  <c r="CK20" i="12"/>
  <c r="CZ19" i="12"/>
  <c r="CY19" i="12"/>
  <c r="CX19" i="12"/>
  <c r="CW19" i="12"/>
  <c r="CV19" i="12"/>
  <c r="CU19" i="12"/>
  <c r="CT19" i="12"/>
  <c r="CS19" i="12"/>
  <c r="CR19" i="12"/>
  <c r="CQ19" i="12"/>
  <c r="CP19" i="12"/>
  <c r="CO19" i="12"/>
  <c r="CN19" i="12"/>
  <c r="CL19" i="12"/>
  <c r="CK19" i="12"/>
  <c r="CZ18" i="12"/>
  <c r="CY18" i="12"/>
  <c r="CX18" i="12"/>
  <c r="CW18" i="12"/>
  <c r="CV18" i="12"/>
  <c r="CU18" i="12"/>
  <c r="CT18" i="12"/>
  <c r="CS18" i="12"/>
  <c r="CR18" i="12"/>
  <c r="CQ18" i="12"/>
  <c r="CP18" i="12"/>
  <c r="CO18" i="12"/>
  <c r="CN18" i="12"/>
  <c r="CL18" i="12"/>
  <c r="CK18" i="12"/>
  <c r="CZ17" i="12"/>
  <c r="CY17" i="12"/>
  <c r="CX17" i="12"/>
  <c r="CW17" i="12"/>
  <c r="CV17" i="12"/>
  <c r="CU17" i="12"/>
  <c r="CT17" i="12"/>
  <c r="CS17" i="12"/>
  <c r="CR17" i="12"/>
  <c r="CQ17" i="12"/>
  <c r="CP17" i="12"/>
  <c r="CO17" i="12"/>
  <c r="CN17" i="12"/>
  <c r="CL17" i="12"/>
  <c r="CK17" i="12"/>
  <c r="CZ16" i="12"/>
  <c r="CY16" i="12"/>
  <c r="CX16" i="12"/>
  <c r="CW16" i="12"/>
  <c r="CV16" i="12"/>
  <c r="CU16" i="12"/>
  <c r="CT16" i="12"/>
  <c r="CS16" i="12"/>
  <c r="CR16" i="12"/>
  <c r="CQ16" i="12"/>
  <c r="CP16" i="12"/>
  <c r="CO16" i="12"/>
  <c r="CN16" i="12"/>
  <c r="CL16" i="12"/>
  <c r="CK16" i="12"/>
  <c r="CZ15" i="12"/>
  <c r="CY15" i="12"/>
  <c r="CX15" i="12"/>
  <c r="CW15" i="12"/>
  <c r="CV15" i="12"/>
  <c r="CU15" i="12"/>
  <c r="CT15" i="12"/>
  <c r="CS15" i="12"/>
  <c r="CR15" i="12"/>
  <c r="CQ15" i="12"/>
  <c r="CP15" i="12"/>
  <c r="CO15" i="12"/>
  <c r="CN15" i="12"/>
  <c r="CL15" i="12"/>
  <c r="CK15" i="12"/>
  <c r="CZ14" i="12"/>
  <c r="CY14" i="12"/>
  <c r="CX14" i="12"/>
  <c r="CW14" i="12"/>
  <c r="CV14" i="12"/>
  <c r="CU14" i="12"/>
  <c r="CT14" i="12"/>
  <c r="CS14" i="12"/>
  <c r="CR14" i="12"/>
  <c r="CQ14" i="12"/>
  <c r="CP14" i="12"/>
  <c r="CO14" i="12"/>
  <c r="CN14" i="12"/>
  <c r="CL14" i="12"/>
  <c r="CK14" i="12"/>
  <c r="CZ13" i="12"/>
  <c r="CY13" i="12"/>
  <c r="CX13" i="12"/>
  <c r="CW13" i="12"/>
  <c r="CV13" i="12"/>
  <c r="CU13" i="12"/>
  <c r="CT13" i="12"/>
  <c r="CS13" i="12"/>
  <c r="CR13" i="12"/>
  <c r="CQ13" i="12"/>
  <c r="CP13" i="12"/>
  <c r="CO13" i="12"/>
  <c r="CN13" i="12"/>
  <c r="CL13" i="12"/>
  <c r="CK13" i="12"/>
  <c r="CZ12" i="12"/>
  <c r="CY12" i="12"/>
  <c r="CX12" i="12"/>
  <c r="CW12" i="12"/>
  <c r="CV12" i="12"/>
  <c r="CU12" i="12"/>
  <c r="CT12" i="12"/>
  <c r="CS12" i="12"/>
  <c r="CR12" i="12"/>
  <c r="CQ12" i="12"/>
  <c r="CP12" i="12"/>
  <c r="CO12" i="12"/>
  <c r="CN12" i="12"/>
  <c r="CL12" i="12"/>
  <c r="CK12" i="12"/>
  <c r="CZ11" i="12"/>
  <c r="CY11" i="12"/>
  <c r="CX11" i="12"/>
  <c r="CW11" i="12"/>
  <c r="CV11" i="12"/>
  <c r="CU11" i="12"/>
  <c r="CT11" i="12"/>
  <c r="CS11" i="12"/>
  <c r="CR11" i="12"/>
  <c r="CQ11" i="12"/>
  <c r="CP11" i="12"/>
  <c r="CO11" i="12"/>
  <c r="CN11" i="12"/>
  <c r="CL11" i="12"/>
  <c r="CK11" i="12"/>
  <c r="CZ10" i="12"/>
  <c r="CY10" i="12"/>
  <c r="CX10" i="12"/>
  <c r="CW10" i="12"/>
  <c r="CV10" i="12"/>
  <c r="CU10" i="12"/>
  <c r="CT10" i="12"/>
  <c r="CS10" i="12"/>
  <c r="CR10" i="12"/>
  <c r="CQ10" i="12"/>
  <c r="CP10" i="12"/>
  <c r="CO10" i="12"/>
  <c r="CN10" i="12"/>
  <c r="CL10" i="12"/>
  <c r="CK10" i="12"/>
  <c r="CZ9" i="12"/>
  <c r="CY9" i="12"/>
  <c r="CX9" i="12"/>
  <c r="CW9" i="12"/>
  <c r="CV9" i="12"/>
  <c r="CU9" i="12"/>
  <c r="CT9" i="12"/>
  <c r="CS9" i="12"/>
  <c r="CR9" i="12"/>
  <c r="CQ9" i="12"/>
  <c r="CP9" i="12"/>
  <c r="CO9" i="12"/>
  <c r="CN9" i="12"/>
  <c r="CL9" i="12"/>
  <c r="CK9" i="12"/>
  <c r="CZ8" i="12"/>
  <c r="CY8" i="12"/>
  <c r="CX8" i="12"/>
  <c r="CW8" i="12"/>
  <c r="CV8" i="12"/>
  <c r="CU8" i="12"/>
  <c r="CT8" i="12"/>
  <c r="CS8" i="12"/>
  <c r="CR8" i="12"/>
  <c r="CQ8" i="12"/>
  <c r="CP8" i="12"/>
  <c r="CO8" i="12"/>
  <c r="CN8" i="12"/>
  <c r="CL8" i="12"/>
  <c r="CK8" i="12"/>
  <c r="CZ7" i="12"/>
  <c r="CY7" i="12"/>
  <c r="CX7" i="12"/>
  <c r="CW7" i="12"/>
  <c r="CV7" i="12"/>
  <c r="CU7" i="12"/>
  <c r="CT7" i="12"/>
  <c r="CS7" i="12"/>
  <c r="CR7" i="12"/>
  <c r="CQ7" i="12"/>
  <c r="CP7" i="12"/>
  <c r="CO7" i="12"/>
  <c r="CN7" i="12"/>
  <c r="CL7" i="12"/>
  <c r="CK7" i="12"/>
  <c r="CZ6" i="12"/>
  <c r="CY6" i="12"/>
  <c r="CX6" i="12"/>
  <c r="CW6" i="12"/>
  <c r="CV6" i="12"/>
  <c r="CU6" i="12"/>
  <c r="CT6" i="12"/>
  <c r="CS6" i="12"/>
  <c r="CR6" i="12"/>
  <c r="CQ6" i="12"/>
  <c r="CP6" i="12"/>
  <c r="CO6" i="12"/>
  <c r="CN6" i="12"/>
  <c r="CL6" i="12"/>
  <c r="CK6" i="12"/>
  <c r="BR24" i="12"/>
  <c r="BQ24" i="12"/>
  <c r="BP24" i="12"/>
  <c r="BO24" i="12"/>
  <c r="BN24" i="12"/>
  <c r="BM24" i="12"/>
  <c r="BL24" i="12"/>
  <c r="BK24" i="12"/>
  <c r="BJ24" i="12"/>
  <c r="BI24" i="12"/>
  <c r="BH24" i="12"/>
  <c r="BG24" i="12"/>
  <c r="BF24" i="12"/>
  <c r="BD24" i="12"/>
  <c r="BC24" i="12"/>
  <c r="BR23" i="12"/>
  <c r="BQ23" i="12"/>
  <c r="BP23" i="12"/>
  <c r="BO23" i="12"/>
  <c r="BN23" i="12"/>
  <c r="BM23" i="12"/>
  <c r="BL23" i="12"/>
  <c r="BK23" i="12"/>
  <c r="BJ23" i="12"/>
  <c r="BI23" i="12"/>
  <c r="BH23" i="12"/>
  <c r="BG23" i="12"/>
  <c r="BF23" i="12"/>
  <c r="BD23" i="12"/>
  <c r="BC23" i="12"/>
  <c r="BR22" i="12"/>
  <c r="BQ22" i="12"/>
  <c r="BP22" i="12"/>
  <c r="BO22" i="12"/>
  <c r="BN22" i="12"/>
  <c r="BM22" i="12"/>
  <c r="BL22" i="12"/>
  <c r="BK22" i="12"/>
  <c r="BJ22" i="12"/>
  <c r="BI22" i="12"/>
  <c r="BH22" i="12"/>
  <c r="BG22" i="12"/>
  <c r="BF22" i="12"/>
  <c r="BD22" i="12"/>
  <c r="BC22" i="12"/>
  <c r="BR21" i="12"/>
  <c r="BQ21" i="12"/>
  <c r="BP21" i="12"/>
  <c r="BO21" i="12"/>
  <c r="BN21" i="12"/>
  <c r="BM21" i="12"/>
  <c r="BL21" i="12"/>
  <c r="BK21" i="12"/>
  <c r="BJ21" i="12"/>
  <c r="BI21" i="12"/>
  <c r="BH21" i="12"/>
  <c r="BG21" i="12"/>
  <c r="BF21" i="12"/>
  <c r="BD21" i="12"/>
  <c r="BC21" i="12"/>
  <c r="BR20" i="12"/>
  <c r="BQ20" i="12"/>
  <c r="BP20" i="12"/>
  <c r="BO20" i="12"/>
  <c r="BN20" i="12"/>
  <c r="BM20" i="12"/>
  <c r="BL20" i="12"/>
  <c r="BK20" i="12"/>
  <c r="BJ20" i="12"/>
  <c r="BI20" i="12"/>
  <c r="BH20" i="12"/>
  <c r="BG20" i="12"/>
  <c r="BF20" i="12"/>
  <c r="BE20" i="12"/>
  <c r="BD20" i="12"/>
  <c r="BC20" i="12"/>
  <c r="BR19" i="12"/>
  <c r="BQ19" i="12"/>
  <c r="BP19" i="12"/>
  <c r="BO19" i="12"/>
  <c r="BN19" i="12"/>
  <c r="BM19" i="12"/>
  <c r="BL19" i="12"/>
  <c r="BK19" i="12"/>
  <c r="BJ19" i="12"/>
  <c r="BI19" i="12"/>
  <c r="BH19" i="12"/>
  <c r="BG19" i="12"/>
  <c r="BF19" i="12"/>
  <c r="BE19" i="12"/>
  <c r="BD19" i="12"/>
  <c r="BC19" i="12"/>
  <c r="BR18" i="12"/>
  <c r="BQ18" i="12"/>
  <c r="BP18" i="12"/>
  <c r="BO18" i="12"/>
  <c r="BN18" i="12"/>
  <c r="BM18" i="12"/>
  <c r="BL18" i="12"/>
  <c r="BK18" i="12"/>
  <c r="BJ18" i="12"/>
  <c r="BI18" i="12"/>
  <c r="BH18" i="12"/>
  <c r="BG18" i="12"/>
  <c r="BF18" i="12"/>
  <c r="BD18" i="12"/>
  <c r="BC18" i="12"/>
  <c r="BR17" i="12"/>
  <c r="BQ17" i="12"/>
  <c r="BP17" i="12"/>
  <c r="BO17" i="12"/>
  <c r="BN17" i="12"/>
  <c r="BM17" i="12"/>
  <c r="BL17" i="12"/>
  <c r="BK17" i="12"/>
  <c r="BJ17" i="12"/>
  <c r="BI17" i="12"/>
  <c r="BH17" i="12"/>
  <c r="BG17" i="12"/>
  <c r="BF17" i="12"/>
  <c r="BD17" i="12"/>
  <c r="BC17" i="12"/>
  <c r="BR16" i="12"/>
  <c r="BQ16" i="12"/>
  <c r="BP16" i="12"/>
  <c r="BO16" i="12"/>
  <c r="BN16" i="12"/>
  <c r="BM16" i="12"/>
  <c r="BL16" i="12"/>
  <c r="BK16" i="12"/>
  <c r="BJ16" i="12"/>
  <c r="BI16" i="12"/>
  <c r="BH16" i="12"/>
  <c r="BG16" i="12"/>
  <c r="BF16" i="12"/>
  <c r="BE16" i="12"/>
  <c r="BD16" i="12"/>
  <c r="BC16" i="12"/>
  <c r="BR15" i="12"/>
  <c r="BQ15" i="12"/>
  <c r="BP15" i="12"/>
  <c r="BO15" i="12"/>
  <c r="BN15" i="12"/>
  <c r="BM15" i="12"/>
  <c r="BL15" i="12"/>
  <c r="BK15" i="12"/>
  <c r="BJ15" i="12"/>
  <c r="BI15" i="12"/>
  <c r="BH15" i="12"/>
  <c r="BG15" i="12"/>
  <c r="BF15" i="12"/>
  <c r="BD15" i="12"/>
  <c r="BC15" i="12"/>
  <c r="BR14" i="12"/>
  <c r="BQ14" i="12"/>
  <c r="BP14" i="12"/>
  <c r="BO14" i="12"/>
  <c r="BN14" i="12"/>
  <c r="BM14" i="12"/>
  <c r="BL14" i="12"/>
  <c r="BK14" i="12"/>
  <c r="BJ14" i="12"/>
  <c r="BI14" i="12"/>
  <c r="BH14" i="12"/>
  <c r="BG14" i="12"/>
  <c r="BF14" i="12"/>
  <c r="BD14" i="12"/>
  <c r="BC14" i="12"/>
  <c r="BR13" i="12"/>
  <c r="BQ13" i="12"/>
  <c r="BP13" i="12"/>
  <c r="BO13" i="12"/>
  <c r="BN13" i="12"/>
  <c r="BM13" i="12"/>
  <c r="BL13" i="12"/>
  <c r="BK13" i="12"/>
  <c r="BJ13" i="12"/>
  <c r="BI13" i="12"/>
  <c r="BH13" i="12"/>
  <c r="BG13" i="12"/>
  <c r="BF13" i="12"/>
  <c r="BD13" i="12"/>
  <c r="BC13" i="12"/>
  <c r="BR12" i="12"/>
  <c r="BQ12" i="12"/>
  <c r="BP12" i="12"/>
  <c r="BO12" i="12"/>
  <c r="BN12" i="12"/>
  <c r="BM12" i="12"/>
  <c r="BL12" i="12"/>
  <c r="BK12" i="12"/>
  <c r="BJ12" i="12"/>
  <c r="BI12" i="12"/>
  <c r="BH12" i="12"/>
  <c r="BG12" i="12"/>
  <c r="BF12" i="12"/>
  <c r="BE12" i="12"/>
  <c r="BD12" i="12"/>
  <c r="BC12" i="12"/>
  <c r="BR11" i="12"/>
  <c r="BQ11" i="12"/>
  <c r="BP11" i="12"/>
  <c r="BO11" i="12"/>
  <c r="BN11" i="12"/>
  <c r="BM11" i="12"/>
  <c r="BL11" i="12"/>
  <c r="BK11" i="12"/>
  <c r="BJ11" i="12"/>
  <c r="BI11" i="12"/>
  <c r="BH11" i="12"/>
  <c r="BG11" i="12"/>
  <c r="BF11" i="12"/>
  <c r="BE11" i="12"/>
  <c r="BD11" i="12"/>
  <c r="BC11" i="12"/>
  <c r="BR10" i="12"/>
  <c r="BQ10" i="12"/>
  <c r="BP10" i="12"/>
  <c r="BO10" i="12"/>
  <c r="BN10" i="12"/>
  <c r="BM10" i="12"/>
  <c r="BL10" i="12"/>
  <c r="BK10" i="12"/>
  <c r="BJ10" i="12"/>
  <c r="BI10" i="12"/>
  <c r="BH10" i="12"/>
  <c r="BG10" i="12"/>
  <c r="BF10" i="12"/>
  <c r="BD10" i="12"/>
  <c r="BC10" i="12"/>
  <c r="BR9" i="12"/>
  <c r="BQ9" i="12"/>
  <c r="BP9" i="12"/>
  <c r="BO9" i="12"/>
  <c r="BN9" i="12"/>
  <c r="BM9" i="12"/>
  <c r="BL9" i="12"/>
  <c r="BK9" i="12"/>
  <c r="BJ9" i="12"/>
  <c r="BI9" i="12"/>
  <c r="BH9" i="12"/>
  <c r="BG9" i="12"/>
  <c r="BF9" i="12"/>
  <c r="BD9" i="12"/>
  <c r="BC9" i="12"/>
  <c r="BR8" i="12"/>
  <c r="BQ8" i="12"/>
  <c r="BP8" i="12"/>
  <c r="BO8" i="12"/>
  <c r="BN8" i="12"/>
  <c r="BM8" i="12"/>
  <c r="BL8" i="12"/>
  <c r="BK8" i="12"/>
  <c r="BJ8" i="12"/>
  <c r="BI8" i="12"/>
  <c r="BH8" i="12"/>
  <c r="BG8" i="12"/>
  <c r="BF8" i="12"/>
  <c r="BE8" i="12"/>
  <c r="BD8" i="12"/>
  <c r="BC8" i="12"/>
  <c r="BR7" i="12"/>
  <c r="BQ7" i="12"/>
  <c r="BP7" i="12"/>
  <c r="BO7" i="12"/>
  <c r="BN7" i="12"/>
  <c r="BM7" i="12"/>
  <c r="BL7" i="12"/>
  <c r="BK7" i="12"/>
  <c r="BJ7" i="12"/>
  <c r="BI7" i="12"/>
  <c r="BH7" i="12"/>
  <c r="BG7" i="12"/>
  <c r="BF7" i="12"/>
  <c r="BD7" i="12"/>
  <c r="BC7" i="12"/>
  <c r="BR6" i="12"/>
  <c r="BQ6" i="12"/>
  <c r="BP6" i="12"/>
  <c r="BO6" i="12"/>
  <c r="BN6" i="12"/>
  <c r="BM6" i="12"/>
  <c r="BL6" i="12"/>
  <c r="BK6" i="12"/>
  <c r="BJ6" i="12"/>
  <c r="BI6" i="12"/>
  <c r="BH6" i="12"/>
  <c r="BG6" i="12"/>
  <c r="BF6" i="12"/>
  <c r="BD6" i="12"/>
  <c r="BC6" i="12"/>
  <c r="AJ24" i="12"/>
  <c r="AI24" i="12"/>
  <c r="AH24" i="12"/>
  <c r="AG24" i="12"/>
  <c r="AF24" i="12"/>
  <c r="AE24" i="12"/>
  <c r="AD24" i="12"/>
  <c r="AC24" i="12"/>
  <c r="AB24" i="12"/>
  <c r="AA24" i="12"/>
  <c r="Z24" i="12"/>
  <c r="Y24" i="12"/>
  <c r="X24" i="12"/>
  <c r="V24" i="12"/>
  <c r="U24" i="12"/>
  <c r="AJ23" i="12"/>
  <c r="AI23" i="12"/>
  <c r="AH23" i="12"/>
  <c r="AG23" i="12"/>
  <c r="AF23" i="12"/>
  <c r="AE23" i="12"/>
  <c r="AD23" i="12"/>
  <c r="AC23" i="12"/>
  <c r="AB23" i="12"/>
  <c r="AA23" i="12"/>
  <c r="Z23" i="12"/>
  <c r="Y23" i="12"/>
  <c r="X23" i="12"/>
  <c r="V23" i="12"/>
  <c r="U23" i="12"/>
  <c r="AJ22" i="12"/>
  <c r="AI22" i="12"/>
  <c r="AH22" i="12"/>
  <c r="AG22" i="12"/>
  <c r="AF22" i="12"/>
  <c r="AE22" i="12"/>
  <c r="AD22" i="12"/>
  <c r="AC22" i="12"/>
  <c r="AB22" i="12"/>
  <c r="AA22" i="12"/>
  <c r="Z22" i="12"/>
  <c r="Y22" i="12"/>
  <c r="X22" i="12"/>
  <c r="V22" i="12"/>
  <c r="U22" i="12"/>
  <c r="AJ21" i="12"/>
  <c r="AI21" i="12"/>
  <c r="AH21" i="12"/>
  <c r="AG21" i="12"/>
  <c r="AF21" i="12"/>
  <c r="AE21" i="12"/>
  <c r="AD21" i="12"/>
  <c r="AC21" i="12"/>
  <c r="AB21" i="12"/>
  <c r="AA21" i="12"/>
  <c r="Z21" i="12"/>
  <c r="Y21" i="12"/>
  <c r="X21" i="12"/>
  <c r="V21" i="12"/>
  <c r="U21" i="12"/>
  <c r="AJ20" i="12"/>
  <c r="AI20" i="12"/>
  <c r="AH20" i="12"/>
  <c r="AG20" i="12"/>
  <c r="AF20" i="12"/>
  <c r="AE20" i="12"/>
  <c r="AD20" i="12"/>
  <c r="AC20" i="12"/>
  <c r="AB20" i="12"/>
  <c r="AA20" i="12"/>
  <c r="Z20" i="12"/>
  <c r="Y20" i="12"/>
  <c r="X20" i="12"/>
  <c r="V20" i="12"/>
  <c r="U20" i="12"/>
  <c r="AJ19" i="12"/>
  <c r="AI19" i="12"/>
  <c r="AH19" i="12"/>
  <c r="AG19" i="12"/>
  <c r="AF19" i="12"/>
  <c r="AE19" i="12"/>
  <c r="AD19" i="12"/>
  <c r="AC19" i="12"/>
  <c r="AB19" i="12"/>
  <c r="AA19" i="12"/>
  <c r="Z19" i="12"/>
  <c r="Y19" i="12"/>
  <c r="X19" i="12"/>
  <c r="V19" i="12"/>
  <c r="U19" i="12"/>
  <c r="AJ18" i="12"/>
  <c r="AI18" i="12"/>
  <c r="AH18" i="12"/>
  <c r="AG18" i="12"/>
  <c r="AF18" i="12"/>
  <c r="AE18" i="12"/>
  <c r="AD18" i="12"/>
  <c r="AC18" i="12"/>
  <c r="AB18" i="12"/>
  <c r="AA18" i="12"/>
  <c r="Z18" i="12"/>
  <c r="Y18" i="12"/>
  <c r="X18" i="12"/>
  <c r="V18" i="12"/>
  <c r="U18" i="12"/>
  <c r="AJ17" i="12"/>
  <c r="AI17" i="12"/>
  <c r="AH17" i="12"/>
  <c r="AG17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AJ16" i="12"/>
  <c r="AI16" i="12"/>
  <c r="AH16" i="12"/>
  <c r="AG16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AJ15" i="12"/>
  <c r="AI15" i="12"/>
  <c r="AH15" i="12"/>
  <c r="AG15" i="12"/>
  <c r="AF15" i="12"/>
  <c r="AE15" i="12"/>
  <c r="AD15" i="12"/>
  <c r="AC15" i="12"/>
  <c r="AB15" i="12"/>
  <c r="AA15" i="12"/>
  <c r="Z15" i="12"/>
  <c r="Y15" i="12"/>
  <c r="X15" i="12"/>
  <c r="V15" i="12"/>
  <c r="U15" i="12"/>
  <c r="AJ14" i="12"/>
  <c r="AI14" i="12"/>
  <c r="AH14" i="12"/>
  <c r="AG14" i="12"/>
  <c r="AF14" i="12"/>
  <c r="AE14" i="12"/>
  <c r="AD14" i="12"/>
  <c r="AC14" i="12"/>
  <c r="AB14" i="12"/>
  <c r="AA14" i="12"/>
  <c r="Z14" i="12"/>
  <c r="Y14" i="12"/>
  <c r="X14" i="12"/>
  <c r="V14" i="12"/>
  <c r="U14" i="12"/>
  <c r="AJ13" i="12"/>
  <c r="AI13" i="12"/>
  <c r="AH13" i="12"/>
  <c r="AG13" i="12"/>
  <c r="AF13" i="12"/>
  <c r="AE13" i="12"/>
  <c r="AD13" i="12"/>
  <c r="AC13" i="12"/>
  <c r="AB13" i="12"/>
  <c r="AA13" i="12"/>
  <c r="Z13" i="12"/>
  <c r="Y13" i="12"/>
  <c r="X13" i="12"/>
  <c r="V13" i="12"/>
  <c r="U13" i="12"/>
  <c r="AJ12" i="12"/>
  <c r="AI12" i="12"/>
  <c r="AH12" i="12"/>
  <c r="AG12" i="12"/>
  <c r="AF12" i="12"/>
  <c r="AE12" i="12"/>
  <c r="AD12" i="12"/>
  <c r="AC12" i="12"/>
  <c r="AB12" i="12"/>
  <c r="AA12" i="12"/>
  <c r="Z12" i="12"/>
  <c r="Y12" i="12"/>
  <c r="X12" i="12"/>
  <c r="V12" i="12"/>
  <c r="U12" i="12"/>
  <c r="AJ11" i="12"/>
  <c r="AI11" i="12"/>
  <c r="AH11" i="12"/>
  <c r="AG11" i="12"/>
  <c r="AF11" i="12"/>
  <c r="AE11" i="12"/>
  <c r="AD11" i="12"/>
  <c r="AC11" i="12"/>
  <c r="AB11" i="12"/>
  <c r="AA11" i="12"/>
  <c r="Z11" i="12"/>
  <c r="Y11" i="12"/>
  <c r="X11" i="12"/>
  <c r="V11" i="12"/>
  <c r="U11" i="12"/>
  <c r="AJ10" i="12"/>
  <c r="AI10" i="12"/>
  <c r="AH10" i="12"/>
  <c r="AG10" i="12"/>
  <c r="AF10" i="12"/>
  <c r="AE10" i="12"/>
  <c r="AD10" i="12"/>
  <c r="AC10" i="12"/>
  <c r="AB10" i="12"/>
  <c r="AA10" i="12"/>
  <c r="Z10" i="12"/>
  <c r="Y10" i="12"/>
  <c r="X10" i="12"/>
  <c r="V10" i="12"/>
  <c r="U10" i="12"/>
  <c r="AJ9" i="12"/>
  <c r="AI9" i="12"/>
  <c r="AH9" i="12"/>
  <c r="AG9" i="12"/>
  <c r="AF9" i="12"/>
  <c r="AE9" i="12"/>
  <c r="AD9" i="12"/>
  <c r="AC9" i="12"/>
  <c r="AB9" i="12"/>
  <c r="AA9" i="12"/>
  <c r="Z9" i="12"/>
  <c r="Y9" i="12"/>
  <c r="X9" i="12"/>
  <c r="W9" i="12"/>
  <c r="V9" i="12"/>
  <c r="U9" i="12"/>
  <c r="AJ8" i="12"/>
  <c r="AI8" i="12"/>
  <c r="AH8" i="12"/>
  <c r="AG8" i="12"/>
  <c r="AF8" i="12"/>
  <c r="AE8" i="12"/>
  <c r="AD8" i="12"/>
  <c r="AC8" i="12"/>
  <c r="AB8" i="12"/>
  <c r="AA8" i="12"/>
  <c r="Z8" i="12"/>
  <c r="Y8" i="12"/>
  <c r="X8" i="12"/>
  <c r="W8" i="12"/>
  <c r="V8" i="12"/>
  <c r="U8" i="12"/>
  <c r="AJ7" i="12"/>
  <c r="AI7" i="12"/>
  <c r="AH7" i="12"/>
  <c r="AG7" i="12"/>
  <c r="AF7" i="12"/>
  <c r="AE7" i="12"/>
  <c r="AD7" i="12"/>
  <c r="AC7" i="12"/>
  <c r="AB7" i="12"/>
  <c r="AA7" i="12"/>
  <c r="Z7" i="12"/>
  <c r="Y7" i="12"/>
  <c r="X7" i="12"/>
  <c r="V7" i="12"/>
  <c r="U7" i="12"/>
  <c r="AJ6" i="12"/>
  <c r="AI6" i="12"/>
  <c r="AH6" i="12"/>
  <c r="AG6" i="12"/>
  <c r="AF6" i="12"/>
  <c r="AE6" i="12"/>
  <c r="AD6" i="12"/>
  <c r="AC6" i="12"/>
  <c r="AB6" i="12"/>
  <c r="AA6" i="12"/>
  <c r="Z6" i="12"/>
  <c r="Y6" i="12"/>
  <c r="X6" i="12"/>
  <c r="V6" i="12"/>
  <c r="U6" i="12"/>
  <c r="CM24" i="12"/>
  <c r="CM23" i="12"/>
  <c r="CM22" i="12"/>
  <c r="CM21" i="12"/>
  <c r="CM20" i="12"/>
  <c r="CM19" i="12"/>
  <c r="CM18" i="12"/>
  <c r="CM17" i="12"/>
  <c r="CM16" i="12"/>
  <c r="CM15" i="12"/>
  <c r="CM14" i="12"/>
  <c r="CM13" i="12"/>
  <c r="CM12" i="12"/>
  <c r="CM11" i="12"/>
  <c r="CM10" i="12"/>
  <c r="CM9" i="12"/>
  <c r="CM8" i="12"/>
  <c r="CM7" i="12"/>
  <c r="CM6" i="12"/>
  <c r="BE24" i="12"/>
  <c r="BE23" i="12"/>
  <c r="BE22" i="12"/>
  <c r="BE21" i="12"/>
  <c r="BE18" i="12"/>
  <c r="BE17" i="12"/>
  <c r="BE15" i="12"/>
  <c r="BE14" i="12"/>
  <c r="BE13" i="12"/>
  <c r="BE10" i="12"/>
  <c r="BE9" i="12"/>
  <c r="BE7" i="12"/>
  <c r="BE6" i="12"/>
  <c r="W24" i="12"/>
  <c r="W23" i="12"/>
  <c r="W22" i="12"/>
  <c r="W21" i="12"/>
  <c r="W20" i="12"/>
  <c r="W19" i="12"/>
  <c r="W18" i="12"/>
  <c r="W15" i="12"/>
  <c r="W14" i="12"/>
  <c r="W13" i="12"/>
  <c r="W12" i="12"/>
  <c r="W11" i="12"/>
  <c r="W10" i="12"/>
  <c r="W7" i="12"/>
  <c r="W6" i="12"/>
  <c r="G8" i="1"/>
  <c r="G3" i="8"/>
  <c r="F3" i="8"/>
  <c r="N2" i="8"/>
  <c r="J2" i="8"/>
  <c r="G6" i="1"/>
  <c r="D27" i="1"/>
  <c r="C27" i="1"/>
  <c r="F14" i="1" s="1"/>
  <c r="P2" i="8"/>
  <c r="M2" i="8"/>
  <c r="O2" i="8"/>
  <c r="Q2" i="8"/>
  <c r="R2" i="8"/>
  <c r="S2" i="8"/>
  <c r="T2" i="8"/>
  <c r="U2" i="8"/>
  <c r="V2" i="8"/>
  <c r="W2" i="8"/>
  <c r="X2" i="8"/>
  <c r="I2" i="8"/>
  <c r="B2" i="13" l="1"/>
  <c r="L2" i="8"/>
  <c r="L2" i="13"/>
  <c r="B2" i="8"/>
  <c r="Q8" i="8" s="1"/>
  <c r="D9" i="1"/>
  <c r="K2" i="8"/>
  <c r="F27" i="1"/>
  <c r="L3" i="13" l="1"/>
  <c r="R3" i="13"/>
  <c r="M3" i="13"/>
  <c r="Q3" i="13"/>
  <c r="O3" i="13"/>
  <c r="P3" i="13"/>
  <c r="J3" i="13"/>
  <c r="X3" i="13"/>
  <c r="V3" i="13"/>
  <c r="T3" i="13"/>
  <c r="K3" i="13"/>
  <c r="W3" i="13"/>
  <c r="N3" i="13"/>
  <c r="S3" i="13"/>
  <c r="U3" i="13"/>
  <c r="X24" i="13"/>
  <c r="P24" i="13"/>
  <c r="P22" i="13"/>
  <c r="P21" i="13"/>
  <c r="X20" i="13"/>
  <c r="P20" i="13"/>
  <c r="P18" i="13"/>
  <c r="P16" i="13"/>
  <c r="X12" i="13"/>
  <c r="X9" i="13"/>
  <c r="P7" i="13"/>
  <c r="W9" i="13"/>
  <c r="O6" i="13"/>
  <c r="W24" i="13"/>
  <c r="O24" i="13"/>
  <c r="W23" i="13"/>
  <c r="O23" i="13"/>
  <c r="W22" i="13"/>
  <c r="O22" i="13"/>
  <c r="W21" i="13"/>
  <c r="O21" i="13"/>
  <c r="W20" i="13"/>
  <c r="O20" i="13"/>
  <c r="W19" i="13"/>
  <c r="O19" i="13"/>
  <c r="W18" i="13"/>
  <c r="O18" i="13"/>
  <c r="W17" i="13"/>
  <c r="O17" i="13"/>
  <c r="W16" i="13"/>
  <c r="O16" i="13"/>
  <c r="W15" i="13"/>
  <c r="O15" i="13"/>
  <c r="W14" i="13"/>
  <c r="O14" i="13"/>
  <c r="W13" i="13"/>
  <c r="O13" i="13"/>
  <c r="O12" i="13"/>
  <c r="O11" i="13"/>
  <c r="O10" i="13"/>
  <c r="W8" i="13"/>
  <c r="W6" i="13"/>
  <c r="V24" i="13"/>
  <c r="N24" i="13"/>
  <c r="V23" i="13"/>
  <c r="N23" i="13"/>
  <c r="V22" i="13"/>
  <c r="N22" i="13"/>
  <c r="V21" i="13"/>
  <c r="N21" i="13"/>
  <c r="V20" i="13"/>
  <c r="N20" i="13"/>
  <c r="V19" i="13"/>
  <c r="N19" i="13"/>
  <c r="V18" i="13"/>
  <c r="N18" i="13"/>
  <c r="V17" i="13"/>
  <c r="N17" i="13"/>
  <c r="V16" i="13"/>
  <c r="N16" i="13"/>
  <c r="V15" i="13"/>
  <c r="N15" i="13"/>
  <c r="V14" i="13"/>
  <c r="N14" i="13"/>
  <c r="V13" i="13"/>
  <c r="N13" i="13"/>
  <c r="V12" i="13"/>
  <c r="N12" i="13"/>
  <c r="V11" i="13"/>
  <c r="N11" i="13"/>
  <c r="V10" i="13"/>
  <c r="N10" i="13"/>
  <c r="V9" i="13"/>
  <c r="N9" i="13"/>
  <c r="V8" i="13"/>
  <c r="N8" i="13"/>
  <c r="V7" i="13"/>
  <c r="N7" i="13"/>
  <c r="V6" i="13"/>
  <c r="N6" i="13"/>
  <c r="J24" i="13"/>
  <c r="R22" i="13"/>
  <c r="R20" i="13"/>
  <c r="J19" i="13"/>
  <c r="J17" i="13"/>
  <c r="J15" i="13"/>
  <c r="J13" i="13"/>
  <c r="J11" i="13"/>
  <c r="J9" i="13"/>
  <c r="J7" i="13"/>
  <c r="R6" i="13"/>
  <c r="I23" i="13"/>
  <c r="Q22" i="13"/>
  <c r="Q21" i="13"/>
  <c r="Q19" i="13"/>
  <c r="Q18" i="13"/>
  <c r="Q16" i="13"/>
  <c r="I15" i="13"/>
  <c r="I14" i="13"/>
  <c r="I12" i="13"/>
  <c r="Q10" i="13"/>
  <c r="I9" i="13"/>
  <c r="Q7" i="13"/>
  <c r="P23" i="13"/>
  <c r="P19" i="13"/>
  <c r="P17" i="13"/>
  <c r="P15" i="13"/>
  <c r="P13" i="13"/>
  <c r="P11" i="13"/>
  <c r="P9" i="13"/>
  <c r="X6" i="13"/>
  <c r="W12" i="13"/>
  <c r="O9" i="13"/>
  <c r="O7" i="13"/>
  <c r="U24" i="13"/>
  <c r="M24" i="13"/>
  <c r="U23" i="13"/>
  <c r="M23" i="13"/>
  <c r="U22" i="13"/>
  <c r="M22" i="13"/>
  <c r="U21" i="13"/>
  <c r="M21" i="13"/>
  <c r="U20" i="13"/>
  <c r="M20" i="13"/>
  <c r="U19" i="13"/>
  <c r="M19" i="13"/>
  <c r="U18" i="13"/>
  <c r="M18" i="13"/>
  <c r="U17" i="13"/>
  <c r="M17" i="13"/>
  <c r="U16" i="13"/>
  <c r="M16" i="13"/>
  <c r="U15" i="13"/>
  <c r="M15" i="13"/>
  <c r="U14" i="13"/>
  <c r="M14" i="13"/>
  <c r="U13" i="13"/>
  <c r="M13" i="13"/>
  <c r="U12" i="13"/>
  <c r="M12" i="13"/>
  <c r="U11" i="13"/>
  <c r="M11" i="13"/>
  <c r="U10" i="13"/>
  <c r="M10" i="13"/>
  <c r="U9" i="13"/>
  <c r="M9" i="13"/>
  <c r="U8" i="13"/>
  <c r="M8" i="13"/>
  <c r="U7" i="13"/>
  <c r="M7" i="13"/>
  <c r="U6" i="13"/>
  <c r="M6" i="13"/>
  <c r="R23" i="13"/>
  <c r="J21" i="13"/>
  <c r="J18" i="13"/>
  <c r="J16" i="13"/>
  <c r="J14" i="13"/>
  <c r="R12" i="13"/>
  <c r="R10" i="13"/>
  <c r="R8" i="13"/>
  <c r="Q23" i="13"/>
  <c r="I20" i="13"/>
  <c r="Q17" i="13"/>
  <c r="Q15" i="13"/>
  <c r="I13" i="13"/>
  <c r="I10" i="13"/>
  <c r="I7" i="13"/>
  <c r="X23" i="13"/>
  <c r="X18" i="13"/>
  <c r="X15" i="13"/>
  <c r="X13" i="13"/>
  <c r="P12" i="13"/>
  <c r="P10" i="13"/>
  <c r="P8" i="13"/>
  <c r="W10" i="13"/>
  <c r="O8" i="13"/>
  <c r="T24" i="13"/>
  <c r="L24" i="13"/>
  <c r="T23" i="13"/>
  <c r="L23" i="13"/>
  <c r="T22" i="13"/>
  <c r="L22" i="13"/>
  <c r="T21" i="13"/>
  <c r="L21" i="13"/>
  <c r="T20" i="13"/>
  <c r="L20" i="13"/>
  <c r="T19" i="13"/>
  <c r="L19" i="13"/>
  <c r="T18" i="13"/>
  <c r="L18" i="13"/>
  <c r="T17" i="13"/>
  <c r="L17" i="13"/>
  <c r="T16" i="13"/>
  <c r="L16" i="13"/>
  <c r="T15" i="13"/>
  <c r="L15" i="13"/>
  <c r="T14" i="13"/>
  <c r="L14" i="13"/>
  <c r="T13" i="13"/>
  <c r="L13" i="13"/>
  <c r="T12" i="13"/>
  <c r="L12" i="13"/>
  <c r="T11" i="13"/>
  <c r="L11" i="13"/>
  <c r="T10" i="13"/>
  <c r="L10" i="13"/>
  <c r="T9" i="13"/>
  <c r="L9" i="13"/>
  <c r="T8" i="13"/>
  <c r="L8" i="13"/>
  <c r="T7" i="13"/>
  <c r="L7" i="13"/>
  <c r="T6" i="13"/>
  <c r="L6" i="13"/>
  <c r="J23" i="13"/>
  <c r="R21" i="13"/>
  <c r="R18" i="13"/>
  <c r="R16" i="13"/>
  <c r="R14" i="13"/>
  <c r="J12" i="13"/>
  <c r="J10" i="13"/>
  <c r="J8" i="13"/>
  <c r="Q24" i="13"/>
  <c r="I21" i="13"/>
  <c r="I18" i="13"/>
  <c r="I16" i="13"/>
  <c r="Q13" i="13"/>
  <c r="I11" i="13"/>
  <c r="Q8" i="13"/>
  <c r="I6" i="13"/>
  <c r="X21" i="13"/>
  <c r="X17" i="13"/>
  <c r="X14" i="13"/>
  <c r="X11" i="13"/>
  <c r="X8" i="13"/>
  <c r="P6" i="13"/>
  <c r="W11" i="13"/>
  <c r="W7" i="13"/>
  <c r="S24" i="13"/>
  <c r="K24" i="13"/>
  <c r="S23" i="13"/>
  <c r="K23" i="13"/>
  <c r="S22" i="13"/>
  <c r="K22" i="13"/>
  <c r="S21" i="13"/>
  <c r="K21" i="13"/>
  <c r="S20" i="13"/>
  <c r="K20" i="13"/>
  <c r="S19" i="13"/>
  <c r="K19" i="13"/>
  <c r="S18" i="13"/>
  <c r="K18" i="13"/>
  <c r="S17" i="13"/>
  <c r="K17" i="13"/>
  <c r="S16" i="13"/>
  <c r="K16" i="13"/>
  <c r="S15" i="13"/>
  <c r="K15" i="13"/>
  <c r="S14" i="13"/>
  <c r="K14" i="13"/>
  <c r="S13" i="13"/>
  <c r="K13" i="13"/>
  <c r="S12" i="13"/>
  <c r="K12" i="13"/>
  <c r="S11" i="13"/>
  <c r="K11" i="13"/>
  <c r="S10" i="13"/>
  <c r="K10" i="13"/>
  <c r="S9" i="13"/>
  <c r="K9" i="13"/>
  <c r="S8" i="13"/>
  <c r="K8" i="13"/>
  <c r="S7" i="13"/>
  <c r="K7" i="13"/>
  <c r="S6" i="13"/>
  <c r="K6" i="13"/>
  <c r="R24" i="13"/>
  <c r="J22" i="13"/>
  <c r="J20" i="13"/>
  <c r="R19" i="13"/>
  <c r="R17" i="13"/>
  <c r="R15" i="13"/>
  <c r="R13" i="13"/>
  <c r="R11" i="13"/>
  <c r="R9" i="13"/>
  <c r="R7" i="13"/>
  <c r="J6" i="13"/>
  <c r="I24" i="13"/>
  <c r="I22" i="13"/>
  <c r="Q20" i="13"/>
  <c r="I19" i="13"/>
  <c r="I17" i="13"/>
  <c r="Q14" i="13"/>
  <c r="Q12" i="13"/>
  <c r="Q11" i="13"/>
  <c r="Q9" i="13"/>
  <c r="I8" i="13"/>
  <c r="Q6" i="13"/>
  <c r="X22" i="13"/>
  <c r="X19" i="13"/>
  <c r="X16" i="13"/>
  <c r="P14" i="13"/>
  <c r="X10" i="13"/>
  <c r="X7" i="13"/>
  <c r="Q23" i="8"/>
  <c r="V6" i="8"/>
  <c r="K7" i="8"/>
  <c r="X7" i="8"/>
  <c r="T15" i="8"/>
  <c r="T17" i="8"/>
  <c r="X22" i="8"/>
  <c r="V23" i="8"/>
  <c r="I19" i="8"/>
  <c r="V7" i="8"/>
  <c r="V16" i="8"/>
  <c r="S5" i="8"/>
  <c r="Q21" i="8"/>
  <c r="M17" i="8"/>
  <c r="T23" i="8"/>
  <c r="V15" i="8"/>
  <c r="O12" i="8"/>
  <c r="U6" i="8"/>
  <c r="O14" i="8"/>
  <c r="M19" i="8"/>
  <c r="L17" i="8"/>
  <c r="X9" i="8"/>
  <c r="J10" i="8"/>
  <c r="T18" i="8"/>
  <c r="J21" i="8"/>
  <c r="T9" i="8"/>
  <c r="X23" i="8"/>
  <c r="L6" i="8"/>
  <c r="U14" i="8"/>
  <c r="P15" i="8"/>
  <c r="R23" i="8"/>
  <c r="L8" i="8"/>
  <c r="O11" i="8"/>
  <c r="N10" i="8"/>
  <c r="T21" i="8"/>
  <c r="J9" i="8"/>
  <c r="O16" i="8"/>
  <c r="X11" i="8"/>
  <c r="I7" i="8"/>
  <c r="J8" i="8"/>
  <c r="U12" i="8"/>
  <c r="J18" i="8"/>
  <c r="L10" i="8"/>
  <c r="M21" i="8"/>
  <c r="R17" i="8"/>
  <c r="K11" i="8"/>
  <c r="T22" i="8"/>
  <c r="W6" i="8"/>
  <c r="O15" i="8"/>
  <c r="I6" i="8"/>
  <c r="P12" i="8"/>
  <c r="S9" i="8"/>
  <c r="L21" i="8"/>
  <c r="R18" i="8"/>
  <c r="W7" i="8"/>
  <c r="P19" i="8"/>
  <c r="V14" i="8"/>
  <c r="U10" i="8"/>
  <c r="J17" i="8"/>
  <c r="O18" i="8"/>
  <c r="X13" i="8"/>
  <c r="I9" i="8"/>
  <c r="K6" i="8"/>
  <c r="U18" i="8"/>
  <c r="S8" i="8"/>
  <c r="L14" i="8"/>
  <c r="K14" i="8"/>
  <c r="V17" i="8"/>
  <c r="K15" i="8"/>
  <c r="U5" i="8"/>
  <c r="P14" i="8"/>
  <c r="O19" i="8"/>
  <c r="I10" i="8"/>
  <c r="Q9" i="8"/>
  <c r="S13" i="8"/>
  <c r="J22" i="8"/>
  <c r="W16" i="8"/>
  <c r="W11" i="8"/>
  <c r="P23" i="8"/>
  <c r="K9" i="8"/>
  <c r="R12" i="8"/>
  <c r="N21" i="8"/>
  <c r="S7" i="8"/>
  <c r="V9" i="8"/>
  <c r="W5" i="8"/>
  <c r="U16" i="8"/>
  <c r="O20" i="8"/>
  <c r="K16" i="8"/>
  <c r="S10" i="8"/>
  <c r="R5" i="8"/>
  <c r="U13" i="8"/>
  <c r="X6" i="8"/>
  <c r="N5" i="8"/>
  <c r="M12" i="8"/>
  <c r="W19" i="8"/>
  <c r="K10" i="8"/>
  <c r="O6" i="8"/>
  <c r="X17" i="8"/>
  <c r="K20" i="8"/>
  <c r="V18" i="8"/>
  <c r="U15" i="8"/>
  <c r="W21" i="8"/>
  <c r="K18" i="8"/>
  <c r="O8" i="8"/>
  <c r="J19" i="8"/>
  <c r="X19" i="8"/>
  <c r="I15" i="8"/>
  <c r="T5" i="8"/>
  <c r="N8" i="8"/>
  <c r="S14" i="8"/>
  <c r="M5" i="8"/>
  <c r="W22" i="8"/>
  <c r="N13" i="8"/>
  <c r="T6" i="8"/>
  <c r="U17" i="8"/>
  <c r="J5" i="8"/>
  <c r="X10" i="8"/>
  <c r="I22" i="8"/>
  <c r="R15" i="8"/>
  <c r="L5" i="8"/>
  <c r="M16" i="8"/>
  <c r="R8" i="8"/>
  <c r="W23" i="8"/>
  <c r="Q14" i="8"/>
  <c r="T20" i="8"/>
  <c r="O13" i="8"/>
  <c r="W18" i="8"/>
  <c r="L19" i="8"/>
  <c r="P17" i="8"/>
  <c r="V21" i="8"/>
  <c r="N22" i="8"/>
  <c r="X15" i="8"/>
  <c r="I11" i="8"/>
  <c r="U22" i="8"/>
  <c r="L22" i="8"/>
  <c r="W8" i="8"/>
  <c r="K23" i="8"/>
  <c r="N15" i="8"/>
  <c r="I18" i="8"/>
  <c r="S21" i="8"/>
  <c r="Q7" i="8"/>
  <c r="Q10" i="8"/>
  <c r="U20" i="8"/>
  <c r="O22" i="8"/>
  <c r="I13" i="8"/>
  <c r="R11" i="8"/>
  <c r="S12" i="8"/>
  <c r="W14" i="8"/>
  <c r="R13" i="8"/>
  <c r="R21" i="8"/>
  <c r="V11" i="8"/>
  <c r="X8" i="8"/>
  <c r="I20" i="8"/>
  <c r="R7" i="8"/>
  <c r="S23" i="8"/>
  <c r="M14" i="8"/>
  <c r="N7" i="8"/>
  <c r="Q12" i="8"/>
  <c r="N12" i="8"/>
  <c r="N18" i="8"/>
  <c r="N6" i="8"/>
  <c r="O10" i="8"/>
  <c r="X5" i="8"/>
  <c r="X21" i="8"/>
  <c r="I17" i="8"/>
  <c r="T13" i="8"/>
  <c r="V8" i="8"/>
  <c r="S18" i="8"/>
  <c r="M9" i="8"/>
  <c r="P16" i="8"/>
  <c r="N9" i="8"/>
  <c r="T10" i="8"/>
  <c r="U21" i="8"/>
  <c r="R19" i="8"/>
  <c r="X14" i="8"/>
  <c r="R9" i="8"/>
  <c r="V12" i="8"/>
  <c r="L9" i="8"/>
  <c r="M20" i="8"/>
  <c r="V5" i="8"/>
  <c r="P7" i="8"/>
  <c r="Q18" i="8"/>
  <c r="S16" i="8"/>
  <c r="L12" i="8"/>
  <c r="M7" i="8"/>
  <c r="M23" i="8"/>
  <c r="P8" i="8"/>
  <c r="T19" i="8"/>
  <c r="V10" i="8"/>
  <c r="K13" i="8"/>
  <c r="T8" i="8"/>
  <c r="R20" i="8"/>
  <c r="U19" i="8"/>
  <c r="W20" i="8"/>
  <c r="J13" i="8"/>
  <c r="O17" i="8"/>
  <c r="X12" i="8"/>
  <c r="I8" i="8"/>
  <c r="I5" i="8"/>
  <c r="P20" i="8"/>
  <c r="N16" i="8"/>
  <c r="S11" i="8"/>
  <c r="L7" i="8"/>
  <c r="L23" i="8"/>
  <c r="M18" i="8"/>
  <c r="W10" i="8"/>
  <c r="R16" i="8"/>
  <c r="W9" i="8"/>
  <c r="P5" i="8"/>
  <c r="P21" i="8"/>
  <c r="Q16" i="8"/>
  <c r="I21" i="8"/>
  <c r="T7" i="8"/>
  <c r="R10" i="8"/>
  <c r="V22" i="8"/>
  <c r="S20" i="8"/>
  <c r="L16" i="8"/>
  <c r="M11" i="8"/>
  <c r="U8" i="8"/>
  <c r="Q5" i="8"/>
  <c r="W12" i="8"/>
  <c r="J12" i="8"/>
  <c r="K17" i="8"/>
  <c r="T12" i="8"/>
  <c r="U7" i="8"/>
  <c r="U23" i="8"/>
  <c r="P22" i="8"/>
  <c r="O5" i="8"/>
  <c r="O21" i="8"/>
  <c r="X16" i="8"/>
  <c r="I12" i="8"/>
  <c r="K8" i="8"/>
  <c r="Q15" i="8"/>
  <c r="J6" i="8"/>
  <c r="S15" i="8"/>
  <c r="L11" i="8"/>
  <c r="M6" i="8"/>
  <c r="M22" i="8"/>
  <c r="V20" i="8"/>
  <c r="V13" i="8"/>
  <c r="W13" i="8"/>
  <c r="P9" i="8"/>
  <c r="R22" i="8"/>
  <c r="Q20" i="8"/>
  <c r="I23" i="8"/>
  <c r="T11" i="8"/>
  <c r="N14" i="8"/>
  <c r="S6" i="8"/>
  <c r="S22" i="8"/>
  <c r="L18" i="8"/>
  <c r="M13" i="8"/>
  <c r="N11" i="8"/>
  <c r="Q11" i="8"/>
  <c r="P6" i="8"/>
  <c r="N19" i="8"/>
  <c r="K19" i="8"/>
  <c r="T14" i="8"/>
  <c r="U9" i="8"/>
  <c r="J16" i="8"/>
  <c r="Q13" i="8"/>
  <c r="O7" i="8"/>
  <c r="O23" i="8"/>
  <c r="X18" i="8"/>
  <c r="I14" i="8"/>
  <c r="J23" i="8"/>
  <c r="Q19" i="8"/>
  <c r="J14" i="8"/>
  <c r="S17" i="8"/>
  <c r="L13" i="8"/>
  <c r="M8" i="8"/>
  <c r="G5" i="7"/>
  <c r="P10" i="8"/>
  <c r="J7" i="8"/>
  <c r="W15" i="8"/>
  <c r="P11" i="8"/>
  <c r="Q6" i="8"/>
  <c r="Q22" i="8"/>
  <c r="V19" i="8"/>
  <c r="L20" i="8"/>
  <c r="M15" i="8"/>
  <c r="J11" i="8"/>
  <c r="Q17" i="8"/>
  <c r="J20" i="8"/>
  <c r="K5" i="8"/>
  <c r="K21" i="8"/>
  <c r="T16" i="8"/>
  <c r="U11" i="8"/>
  <c r="K22" i="8"/>
  <c r="R14" i="8"/>
  <c r="O9" i="8"/>
  <c r="N23" i="8"/>
  <c r="X20" i="8"/>
  <c r="I16" i="8"/>
  <c r="N17" i="8"/>
  <c r="R6" i="8"/>
  <c r="N20" i="8"/>
  <c r="S19" i="8"/>
  <c r="L15" i="8"/>
  <c r="M10" i="8"/>
  <c r="K12" i="8"/>
  <c r="P18" i="8"/>
  <c r="J15" i="8"/>
  <c r="W17" i="8"/>
  <c r="P13" i="8"/>
  <c r="D9" i="13" l="1"/>
  <c r="J59" i="1" s="1"/>
  <c r="D11" i="13"/>
  <c r="J61" i="1" s="1"/>
  <c r="D24" i="13"/>
  <c r="J74" i="1" s="1"/>
  <c r="D6" i="13"/>
  <c r="J56" i="1" s="1"/>
  <c r="D20" i="13"/>
  <c r="J70" i="1" s="1"/>
  <c r="D23" i="13"/>
  <c r="J73" i="1" s="1"/>
  <c r="D13" i="13"/>
  <c r="J63" i="1" s="1"/>
  <c r="D22" i="13"/>
  <c r="J72" i="1" s="1"/>
  <c r="D8" i="13"/>
  <c r="J58" i="1" s="1"/>
  <c r="D15" i="13"/>
  <c r="J65" i="1" s="1"/>
  <c r="D10" i="13"/>
  <c r="J60" i="1" s="1"/>
  <c r="D14" i="13"/>
  <c r="J64" i="1" s="1"/>
  <c r="D17" i="13"/>
  <c r="J67" i="1" s="1"/>
  <c r="D12" i="13"/>
  <c r="J62" i="1" s="1"/>
  <c r="D16" i="13"/>
  <c r="J66" i="1" s="1"/>
  <c r="D19" i="13"/>
  <c r="J69" i="1" s="1"/>
  <c r="D18" i="13"/>
  <c r="J68" i="1" s="1"/>
  <c r="D21" i="13"/>
  <c r="J71" i="1" s="1"/>
  <c r="D7" i="13"/>
  <c r="J57" i="1" s="1"/>
  <c r="D21" i="8"/>
  <c r="J25" i="1" s="1"/>
  <c r="D12" i="8"/>
  <c r="J16" i="1" s="1"/>
  <c r="D10" i="8"/>
  <c r="J14" i="1" s="1"/>
  <c r="D9" i="8"/>
  <c r="J13" i="1" s="1"/>
  <c r="D17" i="8"/>
  <c r="J21" i="1" s="1"/>
  <c r="D20" i="8"/>
  <c r="J24" i="1" s="1"/>
  <c r="D11" i="8"/>
  <c r="J15" i="1" s="1"/>
  <c r="D7" i="8"/>
  <c r="J11" i="1" s="1"/>
  <c r="D23" i="8"/>
  <c r="J27" i="1" s="1"/>
  <c r="D16" i="8"/>
  <c r="J20" i="1" s="1"/>
  <c r="D5" i="8"/>
  <c r="J9" i="1" s="1"/>
  <c r="D14" i="8"/>
  <c r="J18" i="1" s="1"/>
  <c r="D15" i="8"/>
  <c r="J19" i="1" s="1"/>
  <c r="D6" i="8"/>
  <c r="J10" i="1" s="1"/>
  <c r="D22" i="8"/>
  <c r="J26" i="1" s="1"/>
  <c r="D8" i="8"/>
  <c r="J12" i="1" s="1"/>
  <c r="D13" i="8"/>
  <c r="J17" i="1" s="1"/>
  <c r="D19" i="8"/>
  <c r="J23" i="1" s="1"/>
  <c r="D18" i="8"/>
  <c r="J22" i="1" s="1"/>
  <c r="F4" i="8"/>
  <c r="G4" i="8" l="1"/>
  <c r="G5" i="8" s="1"/>
  <c r="G6" i="8" s="1"/>
  <c r="G7" i="8" s="1"/>
  <c r="G8" i="8" s="1"/>
  <c r="G9" i="8" s="1"/>
  <c r="G10" i="8" s="1"/>
  <c r="G11" i="8" s="1"/>
  <c r="G12" i="8" s="1"/>
  <c r="G13" i="8" s="1"/>
  <c r="G14" i="8" s="1"/>
  <c r="G15" i="8" s="1"/>
  <c r="G16" i="8" s="1"/>
  <c r="G17" i="8" s="1"/>
  <c r="G18" i="8" s="1"/>
  <c r="G19" i="8" s="1"/>
  <c r="G20" i="8" s="1"/>
  <c r="G21" i="8" s="1"/>
  <c r="G22" i="8" s="1"/>
  <c r="G23" i="8" s="1"/>
  <c r="G24" i="8" s="1"/>
  <c r="G28" i="13"/>
  <c r="G5" i="13"/>
  <c r="F5" i="13"/>
  <c r="D26" i="13"/>
  <c r="V51" i="1" s="1"/>
  <c r="D25" i="8"/>
  <c r="V4" i="1" s="1"/>
  <c r="F5" i="8"/>
  <c r="F6" i="8" s="1"/>
  <c r="F7" i="8" s="1"/>
  <c r="F8" i="8" s="1"/>
  <c r="F9" i="8" s="1"/>
  <c r="F10" i="8" s="1"/>
  <c r="F11" i="8" s="1"/>
  <c r="F12" i="8" s="1"/>
  <c r="F13" i="8" s="1"/>
  <c r="F14" i="8" s="1"/>
  <c r="F15" i="8" s="1"/>
  <c r="F16" i="8" s="1"/>
  <c r="F17" i="8" s="1"/>
  <c r="F18" i="8" s="1"/>
  <c r="F19" i="8" s="1"/>
  <c r="F20" i="8" s="1"/>
  <c r="F21" i="8" s="1"/>
  <c r="F22" i="8" s="1"/>
  <c r="F23" i="8" s="1"/>
  <c r="F24" i="8" s="1"/>
  <c r="N4" i="1"/>
  <c r="C69" i="1" l="1"/>
  <c r="C70" i="1" s="1"/>
  <c r="C72" i="1"/>
  <c r="G6" i="13"/>
  <c r="G7" i="13" s="1"/>
  <c r="G8" i="13" s="1"/>
  <c r="G9" i="13" s="1"/>
  <c r="G10" i="13" s="1"/>
  <c r="G11" i="13" s="1"/>
  <c r="G12" i="13" s="1"/>
  <c r="G13" i="13" s="1"/>
  <c r="G14" i="13" s="1"/>
  <c r="G15" i="13" s="1"/>
  <c r="G16" i="13" s="1"/>
  <c r="G17" i="13" s="1"/>
  <c r="G18" i="13" s="1"/>
  <c r="G19" i="13" s="1"/>
  <c r="G20" i="13" s="1"/>
  <c r="G21" i="13" s="1"/>
  <c r="G22" i="13" s="1"/>
  <c r="G23" i="13" s="1"/>
  <c r="G24" i="13" s="1"/>
  <c r="G25" i="13" s="1"/>
  <c r="S51" i="1"/>
  <c r="F6" i="13"/>
  <c r="F7" i="13" s="1"/>
  <c r="F8" i="13" s="1"/>
  <c r="F9" i="13" s="1"/>
  <c r="F10" i="13" s="1"/>
  <c r="F11" i="13" s="1"/>
  <c r="F12" i="13" s="1"/>
  <c r="F13" i="13" s="1"/>
  <c r="F14" i="13" s="1"/>
  <c r="F15" i="13" s="1"/>
  <c r="F16" i="13" s="1"/>
  <c r="F17" i="13" s="1"/>
  <c r="F18" i="13" s="1"/>
  <c r="F19" i="13" s="1"/>
  <c r="F20" i="13" s="1"/>
  <c r="F21" i="13" s="1"/>
  <c r="F22" i="13" s="1"/>
  <c r="F23" i="13" s="1"/>
  <c r="F24" i="13" s="1"/>
  <c r="F25" i="13" s="1"/>
  <c r="N51" i="1"/>
  <c r="S4" i="1"/>
  <c r="C75" i="1" l="1"/>
  <c r="C74" i="1"/>
</calcChain>
</file>

<file path=xl/sharedStrings.xml><?xml version="1.0" encoding="utf-8"?>
<sst xmlns="http://schemas.openxmlformats.org/spreadsheetml/2006/main" count="488" uniqueCount="139">
  <si>
    <t>Input</t>
  </si>
  <si>
    <t>Output</t>
  </si>
  <si>
    <t>Scheme name:</t>
  </si>
  <si>
    <t>P0</t>
  </si>
  <si>
    <t>P5</t>
  </si>
  <si>
    <t>Ref:</t>
  </si>
  <si>
    <t>P10</t>
  </si>
  <si>
    <t>P15</t>
  </si>
  <si>
    <t>or</t>
  </si>
  <si>
    <t>&gt;£1Bn</t>
  </si>
  <si>
    <t>P20</t>
  </si>
  <si>
    <t>P25</t>
  </si>
  <si>
    <t>Development Stage:</t>
  </si>
  <si>
    <t>GRIP Stage</t>
  </si>
  <si>
    <t>SOBC</t>
  </si>
  <si>
    <t>P30</t>
  </si>
  <si>
    <t>P35</t>
  </si>
  <si>
    <t>Scheme Composition</t>
  </si>
  <si>
    <t>Est £</t>
  </si>
  <si>
    <t>or %age</t>
  </si>
  <si>
    <t>Calculated</t>
  </si>
  <si>
    <t>P40</t>
  </si>
  <si>
    <t>P45</t>
  </si>
  <si>
    <t>New station(s)</t>
  </si>
  <si>
    <t>P50</t>
  </si>
  <si>
    <t>Refurbished station(s)</t>
  </si>
  <si>
    <t>P55</t>
  </si>
  <si>
    <t>New track</t>
  </si>
  <si>
    <t>P60</t>
  </si>
  <si>
    <t>Track upgrade</t>
  </si>
  <si>
    <t>P65</t>
  </si>
  <si>
    <t>Electrification</t>
  </si>
  <si>
    <t>P70</t>
  </si>
  <si>
    <t>Signalling/ testing (new)</t>
  </si>
  <si>
    <t>P75</t>
  </si>
  <si>
    <t>Signalling/ testing (upgrade)</t>
  </si>
  <si>
    <t>P80</t>
  </si>
  <si>
    <t>Civils (embankments/ cuttings/ road works)</t>
  </si>
  <si>
    <t>P85</t>
  </si>
  <si>
    <t>Utility works</t>
  </si>
  <si>
    <t>P90</t>
  </si>
  <si>
    <t>Tunnels</t>
  </si>
  <si>
    <t>P95</t>
  </si>
  <si>
    <t>Bridges/ viaducts</t>
  </si>
  <si>
    <t>P100</t>
  </si>
  <si>
    <t>Temporary works</t>
  </si>
  <si>
    <t>Other buildings (depots etc)</t>
  </si>
  <si>
    <t>IT (hardware/ software)</t>
  </si>
  <si>
    <t>PM/ Design/ Prelims etc</t>
  </si>
  <si>
    <t>GRIP Stages</t>
  </si>
  <si>
    <t>HMT Stage</t>
  </si>
  <si>
    <t>Size</t>
  </si>
  <si>
    <t>SOBC&gt;£1Bn</t>
  </si>
  <si>
    <t>OBC</t>
  </si>
  <si>
    <t>&lt;=£1Bn</t>
  </si>
  <si>
    <t>SOBC&lt;=£1Bn</t>
  </si>
  <si>
    <t>GRIP 4</t>
  </si>
  <si>
    <t>FBC</t>
  </si>
  <si>
    <t>OBC&gt;£1Bn</t>
  </si>
  <si>
    <t>OBC&lt;=£1Bn</t>
  </si>
  <si>
    <t>FBC&gt;£1Bn</t>
  </si>
  <si>
    <t>FBC&lt;=£1Bn</t>
  </si>
  <si>
    <t>Selector</t>
  </si>
  <si>
    <t>%ages:</t>
  </si>
  <si>
    <t>Land &amp; Property</t>
  </si>
  <si>
    <t>Utilities</t>
  </si>
  <si>
    <t>IT</t>
  </si>
  <si>
    <t>OBC &lt;=£1Bn</t>
  </si>
  <si>
    <t>FBC &lt;=£1Bn</t>
  </si>
  <si>
    <t>CCT &lt;=£1Bn</t>
  </si>
  <si>
    <t>Notes</t>
  </si>
  <si>
    <t>Use buildings</t>
  </si>
  <si>
    <t>Use Bldgs x 75%</t>
  </si>
  <si>
    <t>Total</t>
  </si>
  <si>
    <t>Options</t>
  </si>
  <si>
    <t>RCF</t>
  </si>
  <si>
    <t>Pvalue</t>
  </si>
  <si>
    <t>RCF (P)</t>
  </si>
  <si>
    <t>RCF50</t>
  </si>
  <si>
    <t>RCF75</t>
  </si>
  <si>
    <t>Land/ property</t>
  </si>
  <si>
    <t>Mean:</t>
  </si>
  <si>
    <t>Desired RCF Values:</t>
  </si>
  <si>
    <t>%age Contingency:</t>
  </si>
  <si>
    <t>GRIP 3</t>
  </si>
  <si>
    <r>
      <t xml:space="preserve">GRIP </t>
    </r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>2</t>
    </r>
  </si>
  <si>
    <t>RCF Values</t>
  </si>
  <si>
    <t>OGP2020</t>
  </si>
  <si>
    <t>Scheme:</t>
  </si>
  <si>
    <t>Compound: Scheme Specific RCF</t>
  </si>
  <si>
    <r>
      <t xml:space="preserve">Total budget (£): </t>
    </r>
    <r>
      <rPr>
        <b/>
        <vertAlign val="superscript"/>
        <sz val="10"/>
        <color theme="1"/>
        <rFont val="Calibri"/>
        <family val="2"/>
        <scheme val="minor"/>
      </rPr>
      <t>(note 1)</t>
    </r>
  </si>
  <si>
    <r>
      <t xml:space="preserve">New station(s) build </t>
    </r>
    <r>
      <rPr>
        <vertAlign val="superscript"/>
        <sz val="11"/>
        <color theme="1"/>
        <rFont val="Calibri"/>
        <family val="2"/>
        <scheme val="minor"/>
      </rPr>
      <t>(note 2)</t>
    </r>
  </si>
  <si>
    <r>
      <t xml:space="preserve">Refurbished station(s) work </t>
    </r>
    <r>
      <rPr>
        <vertAlign val="superscript"/>
        <sz val="11"/>
        <color theme="1"/>
        <rFont val="Calibri"/>
        <family val="2"/>
        <scheme val="minor"/>
      </rPr>
      <t>(Note 2)</t>
    </r>
  </si>
  <si>
    <r>
      <t xml:space="preserve">Mean: </t>
    </r>
    <r>
      <rPr>
        <b/>
        <vertAlign val="superscript"/>
        <sz val="11"/>
        <color theme="1"/>
        <rFont val="Calibri"/>
        <family val="2"/>
        <scheme val="minor"/>
      </rPr>
      <t>(3)</t>
    </r>
  </si>
  <si>
    <t>New data 12 Oct 20</t>
  </si>
  <si>
    <t>As &gt;1Bn</t>
  </si>
  <si>
    <t>New to refurb calc:</t>
  </si>
  <si>
    <t>2. Enhanced station data now included. Refurbished stations are considered same risk as new stations</t>
  </si>
  <si>
    <t>RCF Modelling Notes</t>
  </si>
  <si>
    <t>Project notes</t>
  </si>
  <si>
    <t>1. Analysis of data illustrates that budgets &gt; or &lt; £1Bn has no significant difference on the RCF.</t>
  </si>
  <si>
    <t>3. Mean is arithmetic average.</t>
  </si>
  <si>
    <t>Cost RCF</t>
  </si>
  <si>
    <t>Schedule RCF</t>
  </si>
  <si>
    <t>CCT</t>
  </si>
  <si>
    <t>Schedule Information</t>
  </si>
  <si>
    <t>Timenow:</t>
  </si>
  <si>
    <t>Key Dates</t>
  </si>
  <si>
    <t>Design start: (GRIP 4 start or equivalent):</t>
  </si>
  <si>
    <t>Delivery start: (GRIP 6 start or equivalent):</t>
  </si>
  <si>
    <t>Delivery end: (GRIP 6 end or equivalent):</t>
  </si>
  <si>
    <t>Design to completion (e.g. GRIP 4 to end 6)</t>
  </si>
  <si>
    <t>Delivery period (e.g. GRIP 6 start to finish):</t>
  </si>
  <si>
    <t>%age float:</t>
  </si>
  <si>
    <t>Version 3: Oct 20</t>
  </si>
  <si>
    <t>Advise on this or any other unusual features in "notes"</t>
  </si>
  <si>
    <t>This cost heading is for the station 'shell' only. Any 'signature' architectural statements would be higher risk.</t>
  </si>
  <si>
    <t>This sheet collates the relevant RCF data (cost)</t>
  </si>
  <si>
    <t>Risk Appetite:</t>
  </si>
  <si>
    <t>Risk Appetite calc:</t>
  </si>
  <si>
    <t>Either:</t>
  </si>
  <si>
    <t>Giving a forecast end date of:</t>
  </si>
  <si>
    <t>Months</t>
  </si>
  <si>
    <t>Or</t>
  </si>
  <si>
    <t>Durations:</t>
  </si>
  <si>
    <t>NA</t>
  </si>
  <si>
    <t>Recalc to exclude L&amp;P:</t>
  </si>
  <si>
    <r>
      <t xml:space="preserve">Giving a </t>
    </r>
    <r>
      <rPr>
        <i/>
        <sz val="11"/>
        <color theme="1"/>
        <rFont val="Calibri"/>
        <family val="2"/>
        <scheme val="minor"/>
      </rPr>
      <t>target</t>
    </r>
    <r>
      <rPr>
        <sz val="11"/>
        <color theme="1"/>
        <rFont val="Calibri"/>
        <family val="2"/>
        <scheme val="minor"/>
      </rPr>
      <t>:</t>
    </r>
  </si>
  <si>
    <t>Duration of:</t>
  </si>
  <si>
    <t>and completion date of:</t>
  </si>
  <si>
    <t>Choose RCFxx</t>
  </si>
  <si>
    <t>Enter dates</t>
  </si>
  <si>
    <r>
      <t xml:space="preserve">Add float </t>
    </r>
    <r>
      <rPr>
        <i/>
        <sz val="11"/>
        <color theme="1"/>
        <rFont val="Calibri"/>
        <family val="2"/>
        <scheme val="minor"/>
      </rPr>
      <t xml:space="preserve">to </t>
    </r>
    <r>
      <rPr>
        <sz val="11"/>
        <color theme="1"/>
        <rFont val="Calibri"/>
        <family val="2"/>
        <scheme val="minor"/>
      </rPr>
      <t>total duration of:</t>
    </r>
  </si>
  <si>
    <r>
      <t xml:space="preserve">Add float </t>
    </r>
    <r>
      <rPr>
        <i/>
        <sz val="11"/>
        <color theme="1"/>
        <rFont val="Calibri"/>
        <family val="2"/>
        <scheme val="minor"/>
      </rPr>
      <t xml:space="preserve">into </t>
    </r>
    <r>
      <rPr>
        <sz val="11"/>
        <color theme="1"/>
        <rFont val="Calibri"/>
        <family val="2"/>
        <scheme val="minor"/>
      </rPr>
      <t>duration of:</t>
    </r>
  </si>
  <si>
    <t>Rem. Duration</t>
  </si>
  <si>
    <t>SOBC&lt;1Bn</t>
  </si>
  <si>
    <r>
      <t xml:space="preserve">The desired float (determined by risk appetite) can be </t>
    </r>
    <r>
      <rPr>
        <i/>
        <sz val="11"/>
        <color theme="1"/>
        <rFont val="Calibri"/>
        <family val="2"/>
        <scheme val="minor"/>
      </rPr>
      <t xml:space="preserve">either </t>
    </r>
    <r>
      <rPr>
        <sz val="11"/>
        <color theme="1"/>
        <rFont val="Calibri"/>
        <family val="2"/>
        <scheme val="minor"/>
      </rPr>
      <t xml:space="preserve">added to the cited durations </t>
    </r>
    <r>
      <rPr>
        <i/>
        <sz val="11"/>
        <color theme="1"/>
        <rFont val="Calibri"/>
        <family val="2"/>
        <scheme val="minor"/>
      </rPr>
      <t xml:space="preserve">or </t>
    </r>
    <r>
      <rPr>
        <sz val="11"/>
        <color theme="1"/>
        <rFont val="Calibri"/>
        <family val="2"/>
        <scheme val="minor"/>
      </rPr>
      <t>plan durations should allow this much float prior to the cited end date. 
I.e:</t>
    </r>
  </si>
  <si>
    <t>Effect on total duration (design to completion):</t>
  </si>
  <si>
    <t>Full 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</si>
</sst>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/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10">
    <xf numFmtId="0" fontId="0" fillId="0" borderId="0" xfId="0"/>
    <xf numFmtId="0" fontId="1" fillId="0" borderId="0" xfId="0" applyFont="1"/>
    <xf numFmtId="0" fontId="2" fillId="0" borderId="0" xfId="0" applyFont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0" fillId="0" borderId="1" xfId="0" applyBorder="1"/>
    <xf numFmtId="9" fontId="0" fillId="0" borderId="1" xfId="0" applyNumberFormat="1" applyBorder="1"/>
    <xf numFmtId="9" fontId="0" fillId="0" borderId="0" xfId="0" applyNumberForma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4" fillId="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0" fillId="4" borderId="1" xfId="0" applyFill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/>
    </xf>
    <xf numFmtId="0" fontId="0" fillId="0" borderId="0" xfId="0" applyAlignment="1">
      <alignment horizontal="center" textRotation="90"/>
    </xf>
    <xf numFmtId="0" fontId="4" fillId="4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0" xfId="0" applyNumberFormat="1" applyAlignment="1">
      <alignment horizontal="center"/>
    </xf>
    <xf numFmtId="0" fontId="9" fillId="0" borderId="0" xfId="0" applyFont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164" fontId="1" fillId="0" borderId="5" xfId="1" applyNumberFormat="1" applyFont="1" applyBorder="1"/>
    <xf numFmtId="0" fontId="0" fillId="0" borderId="6" xfId="0" applyBorder="1"/>
    <xf numFmtId="0" fontId="0" fillId="0" borderId="7" xfId="0" applyBorder="1"/>
    <xf numFmtId="9" fontId="0" fillId="0" borderId="8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9" fontId="0" fillId="0" borderId="12" xfId="2" applyFont="1" applyBorder="1"/>
    <xf numFmtId="9" fontId="0" fillId="0" borderId="13" xfId="2" applyFont="1" applyBorder="1"/>
    <xf numFmtId="0" fontId="0" fillId="0" borderId="14" xfId="0" applyBorder="1"/>
    <xf numFmtId="9" fontId="0" fillId="0" borderId="15" xfId="0" applyNumberFormat="1" applyBorder="1"/>
    <xf numFmtId="9" fontId="0" fillId="0" borderId="16" xfId="2" applyFont="1" applyBorder="1"/>
    <xf numFmtId="0" fontId="2" fillId="3" borderId="7" xfId="0" applyFont="1" applyFill="1" applyBorder="1"/>
    <xf numFmtId="0" fontId="2" fillId="3" borderId="8" xfId="0" applyFont="1" applyFill="1" applyBorder="1"/>
    <xf numFmtId="0" fontId="2" fillId="3" borderId="13" xfId="0" applyFont="1" applyFill="1" applyBorder="1"/>
    <xf numFmtId="9" fontId="7" fillId="10" borderId="5" xfId="2" applyFont="1" applyFill="1" applyBorder="1"/>
    <xf numFmtId="0" fontId="8" fillId="0" borderId="0" xfId="0" applyFont="1"/>
    <xf numFmtId="9" fontId="1" fillId="11" borderId="0" xfId="0" applyNumberFormat="1" applyFont="1" applyFill="1" applyAlignment="1">
      <alignment horizontal="center"/>
    </xf>
    <xf numFmtId="0" fontId="1" fillId="11" borderId="0" xfId="0" applyFont="1" applyFill="1" applyAlignment="1">
      <alignment horizontal="right"/>
    </xf>
    <xf numFmtId="9" fontId="0" fillId="0" borderId="12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1" fillId="0" borderId="17" xfId="0" applyFont="1" applyBorder="1" applyAlignment="1">
      <alignment horizontal="right"/>
    </xf>
    <xf numFmtId="9" fontId="1" fillId="0" borderId="19" xfId="0" applyNumberFormat="1" applyFont="1" applyBorder="1" applyAlignment="1">
      <alignment horizontal="center"/>
    </xf>
    <xf numFmtId="0" fontId="1" fillId="2" borderId="17" xfId="0" applyFont="1" applyFill="1" applyBorder="1" applyAlignment="1" applyProtection="1">
      <alignment horizontal="center"/>
      <protection locked="0"/>
    </xf>
    <xf numFmtId="0" fontId="0" fillId="4" borderId="2" xfId="0" applyFill="1" applyBorder="1" applyAlignment="1">
      <alignment horizontal="center" textRotation="90" wrapText="1"/>
    </xf>
    <xf numFmtId="9" fontId="0" fillId="0" borderId="2" xfId="0" applyNumberFormat="1" applyBorder="1" applyAlignment="1">
      <alignment horizontal="center"/>
    </xf>
    <xf numFmtId="0" fontId="0" fillId="4" borderId="3" xfId="0" applyFill="1" applyBorder="1" applyAlignment="1">
      <alignment horizontal="center" textRotation="90" wrapText="1"/>
    </xf>
    <xf numFmtId="9" fontId="0" fillId="0" borderId="3" xfId="0" applyNumberFormat="1" applyBorder="1" applyAlignment="1">
      <alignment horizontal="center"/>
    </xf>
    <xf numFmtId="0" fontId="0" fillId="4" borderId="6" xfId="0" applyFill="1" applyBorder="1" applyAlignment="1">
      <alignment horizontal="center" textRotation="90" wrapText="1"/>
    </xf>
    <xf numFmtId="0" fontId="0" fillId="4" borderId="12" xfId="0" applyFill="1" applyBorder="1" applyAlignment="1">
      <alignment horizontal="center" textRotation="90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9" fontId="0" fillId="0" borderId="6" xfId="0" applyNumberFormat="1" applyBorder="1" applyAlignment="1">
      <alignment horizontal="center"/>
    </xf>
    <xf numFmtId="9" fontId="0" fillId="0" borderId="7" xfId="0" applyNumberFormat="1" applyBorder="1" applyAlignment="1">
      <alignment horizontal="center"/>
    </xf>
    <xf numFmtId="9" fontId="0" fillId="0" borderId="13" xfId="0" applyNumberFormat="1" applyBorder="1" applyAlignment="1">
      <alignment horizontal="center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protection locked="0"/>
    </xf>
    <xf numFmtId="0" fontId="1" fillId="0" borderId="0" xfId="0" applyFont="1" applyAlignment="1">
      <alignment horizontal="center"/>
    </xf>
    <xf numFmtId="9" fontId="0" fillId="2" borderId="25" xfId="2" applyFont="1" applyFill="1" applyBorder="1" applyAlignment="1">
      <alignment horizontal="center"/>
    </xf>
    <xf numFmtId="9" fontId="0" fillId="2" borderId="27" xfId="2" applyFont="1" applyFill="1" applyBorder="1" applyAlignment="1">
      <alignment horizontal="center"/>
    </xf>
    <xf numFmtId="9" fontId="0" fillId="2" borderId="1" xfId="2" applyFont="1" applyFill="1" applyBorder="1" applyAlignment="1">
      <alignment horizontal="center"/>
    </xf>
    <xf numFmtId="9" fontId="0" fillId="2" borderId="31" xfId="2" applyFont="1" applyFill="1" applyBorder="1" applyAlignment="1">
      <alignment horizontal="center"/>
    </xf>
    <xf numFmtId="9" fontId="0" fillId="2" borderId="29" xfId="2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9" fontId="0" fillId="0" borderId="2" xfId="0" applyNumberFormat="1" applyFont="1" applyBorder="1" applyAlignment="1">
      <alignment horizontal="center"/>
    </xf>
    <xf numFmtId="9" fontId="0" fillId="2" borderId="25" xfId="0" applyNumberFormat="1" applyFont="1" applyFill="1" applyBorder="1" applyAlignment="1">
      <alignment horizontal="center"/>
    </xf>
    <xf numFmtId="9" fontId="0" fillId="0" borderId="1" xfId="0" applyNumberFormat="1" applyFont="1" applyBorder="1"/>
    <xf numFmtId="9" fontId="11" fillId="2" borderId="26" xfId="0" applyNumberFormat="1" applyFont="1" applyFill="1" applyBorder="1" applyAlignment="1">
      <alignment horizontal="center"/>
    </xf>
    <xf numFmtId="9" fontId="0" fillId="2" borderId="1" xfId="0" applyNumberFormat="1" applyFont="1" applyFill="1" applyBorder="1" applyAlignment="1">
      <alignment horizontal="center"/>
    </xf>
    <xf numFmtId="9" fontId="0" fillId="12" borderId="25" xfId="0" applyNumberFormat="1" applyFont="1" applyFill="1" applyBorder="1" applyAlignment="1">
      <alignment horizontal="center"/>
    </xf>
    <xf numFmtId="9" fontId="11" fillId="2" borderId="30" xfId="0" applyNumberFormat="1" applyFont="1" applyFill="1" applyBorder="1" applyAlignment="1">
      <alignment horizontal="center"/>
    </xf>
    <xf numFmtId="9" fontId="11" fillId="2" borderId="28" xfId="0" applyNumberFormat="1" applyFont="1" applyFill="1" applyBorder="1" applyAlignment="1">
      <alignment horizontal="center"/>
    </xf>
    <xf numFmtId="9" fontId="0" fillId="2" borderId="29" xfId="0" applyNumberFormat="1" applyFont="1" applyFill="1" applyBorder="1" applyAlignment="1">
      <alignment horizontal="center"/>
    </xf>
    <xf numFmtId="9" fontId="11" fillId="2" borderId="32" xfId="0" applyNumberFormat="1" applyFont="1" applyFill="1" applyBorder="1" applyAlignment="1">
      <alignment horizontal="center"/>
    </xf>
    <xf numFmtId="0" fontId="1" fillId="13" borderId="0" xfId="0" applyFont="1" applyFill="1" applyAlignment="1">
      <alignment horizontal="right"/>
    </xf>
    <xf numFmtId="9" fontId="1" fillId="13" borderId="0" xfId="0" applyNumberFormat="1" applyFont="1" applyFill="1" applyAlignment="1">
      <alignment horizontal="center"/>
    </xf>
    <xf numFmtId="0" fontId="12" fillId="0" borderId="0" xfId="0" applyFont="1"/>
    <xf numFmtId="9" fontId="0" fillId="0" borderId="1" xfId="2" applyFont="1" applyBorder="1"/>
    <xf numFmtId="0" fontId="2" fillId="3" borderId="1" xfId="0" applyFont="1" applyFill="1" applyBorder="1"/>
    <xf numFmtId="9" fontId="2" fillId="3" borderId="1" xfId="0" applyNumberFormat="1" applyFont="1" applyFill="1" applyBorder="1"/>
    <xf numFmtId="0" fontId="2" fillId="0" borderId="1" xfId="0" applyFont="1" applyBorder="1"/>
    <xf numFmtId="0" fontId="0" fillId="0" borderId="8" xfId="0" applyBorder="1"/>
    <xf numFmtId="9" fontId="2" fillId="3" borderId="8" xfId="0" applyNumberFormat="1" applyFont="1" applyFill="1" applyBorder="1"/>
    <xf numFmtId="9" fontId="0" fillId="0" borderId="8" xfId="2" applyFont="1" applyBorder="1"/>
    <xf numFmtId="0" fontId="0" fillId="0" borderId="15" xfId="0" applyBorder="1"/>
    <xf numFmtId="9" fontId="0" fillId="0" borderId="15" xfId="2" applyFont="1" applyBorder="1"/>
    <xf numFmtId="0" fontId="0" fillId="0" borderId="18" xfId="0" applyBorder="1"/>
    <xf numFmtId="0" fontId="0" fillId="4" borderId="18" xfId="0" applyFill="1" applyBorder="1" applyAlignment="1">
      <alignment horizontal="center" wrapText="1"/>
    </xf>
    <xf numFmtId="0" fontId="0" fillId="4" borderId="19" xfId="0" applyFill="1" applyBorder="1" applyAlignment="1">
      <alignment horizontal="center" wrapText="1"/>
    </xf>
    <xf numFmtId="0" fontId="1" fillId="9" borderId="18" xfId="0" applyFont="1" applyFill="1" applyBorder="1" applyAlignment="1">
      <alignment horizontal="center" wrapText="1"/>
    </xf>
    <xf numFmtId="9" fontId="1" fillId="0" borderId="15" xfId="2" applyFont="1" applyBorder="1" applyAlignment="1">
      <alignment horizontal="center"/>
    </xf>
    <xf numFmtId="9" fontId="1" fillId="0" borderId="1" xfId="2" applyFont="1" applyBorder="1" applyAlignment="1">
      <alignment horizontal="center"/>
    </xf>
    <xf numFmtId="9" fontId="1" fillId="0" borderId="8" xfId="2" applyFont="1" applyBorder="1" applyAlignment="1">
      <alignment horizontal="center"/>
    </xf>
    <xf numFmtId="0" fontId="1" fillId="11" borderId="18" xfId="0" applyFont="1" applyFill="1" applyBorder="1" applyAlignment="1">
      <alignment horizontal="center"/>
    </xf>
    <xf numFmtId="0" fontId="13" fillId="0" borderId="0" xfId="0" applyFont="1"/>
    <xf numFmtId="0" fontId="1" fillId="0" borderId="36" xfId="0" applyFont="1" applyBorder="1"/>
    <xf numFmtId="0" fontId="1" fillId="0" borderId="37" xfId="0" applyFont="1" applyBorder="1" applyAlignment="1">
      <alignment horizontal="center"/>
    </xf>
    <xf numFmtId="0" fontId="0" fillId="0" borderId="38" xfId="0" applyBorder="1"/>
    <xf numFmtId="164" fontId="1" fillId="2" borderId="39" xfId="1" applyNumberFormat="1" applyFont="1" applyFill="1" applyBorder="1" applyProtection="1">
      <protection locked="0"/>
    </xf>
    <xf numFmtId="9" fontId="1" fillId="2" borderId="40" xfId="0" applyNumberFormat="1" applyFont="1" applyFill="1" applyBorder="1" applyAlignment="1" applyProtection="1">
      <alignment horizontal="center"/>
      <protection locked="0"/>
    </xf>
    <xf numFmtId="0" fontId="1" fillId="0" borderId="35" xfId="0" applyFont="1" applyBorder="1" applyAlignment="1">
      <alignment horizontal="center"/>
    </xf>
    <xf numFmtId="0" fontId="0" fillId="0" borderId="41" xfId="0" applyBorder="1"/>
    <xf numFmtId="164" fontId="1" fillId="2" borderId="42" xfId="1" applyNumberFormat="1" applyFont="1" applyFill="1" applyBorder="1" applyProtection="1">
      <protection locked="0"/>
    </xf>
    <xf numFmtId="9" fontId="1" fillId="2" borderId="43" xfId="0" applyNumberFormat="1" applyFont="1" applyFill="1" applyBorder="1" applyAlignment="1" applyProtection="1">
      <alignment horizontal="center"/>
      <protection locked="0"/>
    </xf>
    <xf numFmtId="9" fontId="0" fillId="13" borderId="1" xfId="2" applyFont="1" applyFill="1" applyBorder="1" applyAlignment="1">
      <alignment horizontal="center"/>
    </xf>
    <xf numFmtId="9" fontId="0" fillId="13" borderId="31" xfId="2" applyFont="1" applyFill="1" applyBorder="1" applyAlignment="1">
      <alignment horizontal="center"/>
    </xf>
    <xf numFmtId="9" fontId="0" fillId="13" borderId="25" xfId="0" applyNumberFormat="1" applyFill="1" applyBorder="1" applyAlignment="1">
      <alignment horizontal="center"/>
    </xf>
    <xf numFmtId="9" fontId="0" fillId="13" borderId="27" xfId="0" applyNumberFormat="1" applyFill="1" applyBorder="1" applyAlignment="1">
      <alignment horizontal="center"/>
    </xf>
    <xf numFmtId="0" fontId="4" fillId="13" borderId="0" xfId="0" applyFont="1" applyFill="1" applyBorder="1" applyAlignment="1">
      <alignment horizontal="center" vertical="center" wrapText="1"/>
    </xf>
    <xf numFmtId="0" fontId="1" fillId="10" borderId="0" xfId="0" applyFont="1" applyFill="1" applyProtection="1">
      <protection locked="0"/>
    </xf>
    <xf numFmtId="0" fontId="8" fillId="0" borderId="0" xfId="0" applyFont="1" applyAlignment="1">
      <alignment horizontal="center"/>
    </xf>
    <xf numFmtId="9" fontId="1" fillId="0" borderId="5" xfId="2" applyFont="1" applyBorder="1" applyAlignment="1">
      <alignment horizontal="center"/>
    </xf>
    <xf numFmtId="9" fontId="0" fillId="13" borderId="1" xfId="0" applyNumberFormat="1" applyFont="1" applyFill="1" applyBorder="1"/>
    <xf numFmtId="0" fontId="0" fillId="0" borderId="0" xfId="0" applyAlignment="1">
      <alignment horizontal="right"/>
    </xf>
    <xf numFmtId="0" fontId="13" fillId="0" borderId="44" xfId="0" applyFont="1" applyBorder="1"/>
    <xf numFmtId="0" fontId="0" fillId="0" borderId="45" xfId="0" applyBorder="1"/>
    <xf numFmtId="0" fontId="0" fillId="0" borderId="46" xfId="0" applyBorder="1"/>
    <xf numFmtId="0" fontId="17" fillId="2" borderId="0" xfId="0" applyFont="1" applyFill="1" applyAlignment="1">
      <alignment horizontal="left"/>
    </xf>
    <xf numFmtId="0" fontId="17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24" xfId="0" applyFill="1" applyBorder="1" applyAlignment="1">
      <alignment horizont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9" fontId="0" fillId="0" borderId="24" xfId="0" applyNumberFormat="1" applyFill="1" applyBorder="1" applyAlignment="1">
      <alignment horizontal="center"/>
    </xf>
    <xf numFmtId="9" fontId="0" fillId="0" borderId="25" xfId="0" applyNumberFormat="1" applyFont="1" applyFill="1" applyBorder="1" applyAlignment="1">
      <alignment horizontal="center"/>
    </xf>
    <xf numFmtId="9" fontId="0" fillId="0" borderId="51" xfId="0" applyNumberFormat="1" applyFill="1" applyBorder="1" applyAlignment="1">
      <alignment horizontal="center"/>
    </xf>
    <xf numFmtId="0" fontId="0" fillId="11" borderId="0" xfId="0" applyFill="1" applyAlignment="1">
      <alignment horizontal="center"/>
    </xf>
    <xf numFmtId="0" fontId="18" fillId="0" borderId="0" xfId="0" applyFont="1"/>
    <xf numFmtId="0" fontId="1" fillId="0" borderId="0" xfId="0" applyFont="1" applyAlignment="1">
      <alignment horizontal="left" indent="1"/>
    </xf>
    <xf numFmtId="0" fontId="0" fillId="0" borderId="52" xfId="0" applyBorder="1"/>
    <xf numFmtId="0" fontId="1" fillId="0" borderId="54" xfId="0" applyFont="1" applyFill="1" applyBorder="1"/>
    <xf numFmtId="0" fontId="0" fillId="0" borderId="55" xfId="0" applyBorder="1"/>
    <xf numFmtId="0" fontId="0" fillId="0" borderId="54" xfId="0" applyBorder="1"/>
    <xf numFmtId="9" fontId="1" fillId="0" borderId="54" xfId="0" applyNumberFormat="1" applyFont="1" applyBorder="1" applyAlignment="1">
      <alignment horizontal="left"/>
    </xf>
    <xf numFmtId="0" fontId="0" fillId="0" borderId="56" xfId="0" applyBorder="1"/>
    <xf numFmtId="0" fontId="1" fillId="2" borderId="17" xfId="0" applyFont="1" applyFill="1" applyBorder="1" applyAlignment="1" applyProtection="1">
      <alignment horizontal="center" vertical="center"/>
      <protection locked="0"/>
    </xf>
    <xf numFmtId="9" fontId="1" fillId="0" borderId="19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9" fillId="0" borderId="0" xfId="0" applyFont="1" applyAlignment="1">
      <alignment vertical="top" wrapText="1"/>
    </xf>
    <xf numFmtId="9" fontId="0" fillId="2" borderId="25" xfId="0" applyNumberFormat="1" applyFill="1" applyBorder="1" applyAlignment="1">
      <alignment horizontal="center"/>
    </xf>
    <xf numFmtId="9" fontId="0" fillId="13" borderId="1" xfId="0" applyNumberFormat="1" applyFill="1" applyBorder="1"/>
    <xf numFmtId="9" fontId="0" fillId="2" borderId="1" xfId="0" applyNumberFormat="1" applyFill="1" applyBorder="1" applyAlignment="1">
      <alignment horizontal="center"/>
    </xf>
    <xf numFmtId="9" fontId="0" fillId="2" borderId="29" xfId="0" applyNumberFormat="1" applyFill="1" applyBorder="1" applyAlignment="1">
      <alignment horizontal="center"/>
    </xf>
    <xf numFmtId="1" fontId="0" fillId="14" borderId="0" xfId="1" applyNumberFormat="1" applyFont="1" applyFill="1" applyAlignment="1">
      <alignment horizontal="center" vertic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vertical="top" wrapText="1"/>
    </xf>
    <xf numFmtId="0" fontId="19" fillId="0" borderId="0" xfId="0" applyFont="1" applyAlignment="1">
      <alignment vertical="top"/>
    </xf>
    <xf numFmtId="0" fontId="0" fillId="0" borderId="0" xfId="0" applyAlignment="1">
      <alignment vertical="top"/>
    </xf>
    <xf numFmtId="0" fontId="20" fillId="0" borderId="0" xfId="0" applyFont="1" applyAlignment="1">
      <alignment horizontal="center" vertical="center"/>
    </xf>
    <xf numFmtId="0" fontId="1" fillId="13" borderId="0" xfId="0" applyFont="1" applyFill="1"/>
    <xf numFmtId="0" fontId="0" fillId="13" borderId="0" xfId="0" applyFill="1"/>
    <xf numFmtId="14" fontId="0" fillId="0" borderId="0" xfId="0" applyNumberFormat="1"/>
    <xf numFmtId="14" fontId="0" fillId="2" borderId="55" xfId="0" applyNumberFormat="1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 vertical="top" wrapText="1"/>
      <protection locked="0"/>
    </xf>
    <xf numFmtId="0" fontId="3" fillId="0" borderId="0" xfId="0" applyFont="1"/>
    <xf numFmtId="14" fontId="0" fillId="14" borderId="53" xfId="0" applyNumberFormat="1" applyFill="1" applyBorder="1" applyAlignment="1" applyProtection="1">
      <alignment horizontal="center"/>
      <protection locked="0"/>
    </xf>
    <xf numFmtId="1" fontId="0" fillId="14" borderId="55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17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 applyProtection="1">
      <alignment horizontal="center"/>
      <protection locked="0"/>
    </xf>
    <xf numFmtId="0" fontId="0" fillId="0" borderId="57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 vertical="top" wrapText="1"/>
    </xf>
    <xf numFmtId="9" fontId="19" fillId="0" borderId="58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right" vertical="center"/>
    </xf>
    <xf numFmtId="0" fontId="1" fillId="0" borderId="18" xfId="0" applyFont="1" applyBorder="1" applyAlignment="1">
      <alignment horizontal="right"/>
    </xf>
    <xf numFmtId="0" fontId="0" fillId="0" borderId="47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48" xfId="0" applyBorder="1" applyAlignment="1" applyProtection="1">
      <alignment horizontal="left"/>
      <protection locked="0"/>
    </xf>
    <xf numFmtId="0" fontId="0" fillId="0" borderId="49" xfId="0" applyBorder="1" applyAlignment="1" applyProtection="1">
      <alignment horizontal="left"/>
      <protection locked="0"/>
    </xf>
    <xf numFmtId="0" fontId="0" fillId="0" borderId="50" xfId="0" applyBorder="1" applyAlignment="1" applyProtection="1">
      <alignment horizontal="left"/>
      <protection locked="0"/>
    </xf>
    <xf numFmtId="164" fontId="1" fillId="2" borderId="0" xfId="1" applyNumberFormat="1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11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1" fillId="8" borderId="20" xfId="0" applyFont="1" applyFill="1" applyBorder="1" applyAlignment="1">
      <alignment horizontal="center"/>
    </xf>
    <xf numFmtId="0" fontId="1" fillId="8" borderId="21" xfId="0" applyFont="1" applyFill="1" applyBorder="1" applyAlignment="1">
      <alignment horizontal="center"/>
    </xf>
    <xf numFmtId="0" fontId="1" fillId="8" borderId="22" xfId="0" applyFont="1" applyFill="1" applyBorder="1" applyAlignment="1">
      <alignment horizontal="center"/>
    </xf>
    <xf numFmtId="0" fontId="1" fillId="9" borderId="20" xfId="0" applyFont="1" applyFill="1" applyBorder="1" applyAlignment="1">
      <alignment horizontal="center"/>
    </xf>
    <xf numFmtId="0" fontId="1" fillId="9" borderId="21" xfId="0" applyFont="1" applyFill="1" applyBorder="1" applyAlignment="1">
      <alignment horizontal="center"/>
    </xf>
    <xf numFmtId="0" fontId="1" fillId="9" borderId="22" xfId="0" applyFont="1" applyFill="1" applyBorder="1" applyAlignment="1">
      <alignment horizontal="center"/>
    </xf>
    <xf numFmtId="0" fontId="1" fillId="6" borderId="20" xfId="0" applyFont="1" applyFill="1" applyBorder="1" applyAlignment="1">
      <alignment horizontal="center"/>
    </xf>
    <xf numFmtId="0" fontId="1" fillId="6" borderId="21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0" fillId="4" borderId="2" xfId="0" applyFill="1" applyBorder="1" applyAlignment="1">
      <alignment horizontal="center" textRotation="90" wrapText="1"/>
    </xf>
    <xf numFmtId="0" fontId="0" fillId="0" borderId="24" xfId="0" applyBorder="1" applyAlignment="1">
      <alignment horizontal="center" textRotation="90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Asset</a:t>
            </a:r>
            <a:r>
              <a:rPr lang="en-US" baseline="0"/>
              <a:t> Breakdown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19"/>
          <c:order val="0"/>
          <c:tx>
            <c:strRef>
              <c:f>'Scheme data'!$C$2:$F$2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CFE-44FA-AE21-E3775D54911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CFE-44FA-AE21-E3775D54911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CFE-44FA-AE21-E3775D54911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CFE-44FA-AE21-E3775D54911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CFE-44FA-AE21-E3775D54911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CFE-44FA-AE21-E3775D54911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CFE-44FA-AE21-E3775D54911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CFE-44FA-AE21-E3775D54911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4CFE-44FA-AE21-E3775D549116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4CFE-44FA-AE21-E3775D549116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4CFE-44FA-AE21-E3775D549116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4CFE-44FA-AE21-E3775D549116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6766-4370-8941-1004CF68A323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F6-4CFE-44FA-AE21-E3775D549116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6766-4370-8941-1004CF68A323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F5-4CFE-44FA-AE21-E3775D54911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'Scheme data'!$B$11:$B$26</c:f>
              <c:strCache>
                <c:ptCount val="16"/>
                <c:pt idx="0">
                  <c:v>Land/ property</c:v>
                </c:pt>
                <c:pt idx="1">
                  <c:v>New station(s) build (note 2)</c:v>
                </c:pt>
                <c:pt idx="2">
                  <c:v>Refurbished station(s) work (Note 2)</c:v>
                </c:pt>
                <c:pt idx="3">
                  <c:v>New track</c:v>
                </c:pt>
                <c:pt idx="4">
                  <c:v>Track upgrade</c:v>
                </c:pt>
                <c:pt idx="5">
                  <c:v>Electrification</c:v>
                </c:pt>
                <c:pt idx="6">
                  <c:v>Signalling/ testing (new)</c:v>
                </c:pt>
                <c:pt idx="7">
                  <c:v>Signalling/ testing (upgrade)</c:v>
                </c:pt>
                <c:pt idx="8">
                  <c:v>Civils (embankments/ cuttings/ road works)</c:v>
                </c:pt>
                <c:pt idx="9">
                  <c:v>Utility works</c:v>
                </c:pt>
                <c:pt idx="10">
                  <c:v>Tunnels</c:v>
                </c:pt>
                <c:pt idx="11">
                  <c:v>Bridges/ viaducts</c:v>
                </c:pt>
                <c:pt idx="12">
                  <c:v>Temporary works</c:v>
                </c:pt>
                <c:pt idx="13">
                  <c:v>Other buildings (depots etc)</c:v>
                </c:pt>
                <c:pt idx="14">
                  <c:v>IT (hardware/ software)</c:v>
                </c:pt>
                <c:pt idx="15">
                  <c:v>PM/ Design/ Prelims etc</c:v>
                </c:pt>
              </c:strCache>
            </c:strRef>
          </c:cat>
          <c:val>
            <c:numRef>
              <c:f>'Scheme data'!$D$11:$D$26</c:f>
              <c:numCache>
                <c:formatCode>0%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18-4CFE-44FA-AE21-E3775D54911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extLst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Cost RCF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RCF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'Scheme data'!$I$9:$I$27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'Scheme data'!$J$9:$J$27</c:f>
              <c:numCache>
                <c:formatCode>0%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E5-4C1B-BC32-50B7EE65803B}"/>
            </c:ext>
          </c:extLst>
        </c:ser>
        <c:ser>
          <c:idx val="1"/>
          <c:order val="1"/>
          <c:tx>
            <c:strRef>
              <c:f>'Scheme data'!$K$4</c:f>
              <c:strCache>
                <c:ptCount val="1"/>
                <c:pt idx="0">
                  <c:v>RCF50</c:v>
                </c:pt>
              </c:strCache>
            </c:strRef>
          </c:tx>
          <c:spPr>
            <a:ln w="22225" cap="rnd">
              <a:solidFill>
                <a:schemeClr val="accent1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'Calculated Cost RCF'!$F$5:$F$23</c:f>
              <c:numCache>
                <c:formatCode>0%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9E5-4C1B-BC32-50B7EE65803B}"/>
            </c:ext>
          </c:extLst>
        </c:ser>
        <c:ser>
          <c:idx val="2"/>
          <c:order val="2"/>
          <c:tx>
            <c:strRef>
              <c:f>'Scheme data'!$P$4</c:f>
              <c:strCache>
                <c:ptCount val="1"/>
                <c:pt idx="0">
                  <c:v>RCF75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'Calculated Cost RCF'!$G$5:$G$23</c:f>
              <c:numCache>
                <c:formatCode>0%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9E5-4C1B-BC32-50B7EE658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4380728"/>
        <c:axId val="744381048"/>
      </c:lineChart>
      <c:catAx>
        <c:axId val="744380728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4381048"/>
        <c:crosses val="autoZero"/>
        <c:auto val="1"/>
        <c:lblAlgn val="ctr"/>
        <c:lblOffset val="100"/>
        <c:noMultiLvlLbl val="0"/>
      </c:catAx>
      <c:valAx>
        <c:axId val="744381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4380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Schedule RCF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RCF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'Scheme data'!$I$56:$I$74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'Scheme data'!$J$56:$J$74</c:f>
              <c:numCache>
                <c:formatCode>0%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A1-4B69-911C-F036237049E2}"/>
            </c:ext>
          </c:extLst>
        </c:ser>
        <c:ser>
          <c:idx val="1"/>
          <c:order val="1"/>
          <c:tx>
            <c:strRef>
              <c:f>'Scheme data'!$K$4</c:f>
              <c:strCache>
                <c:ptCount val="1"/>
                <c:pt idx="0">
                  <c:v>RCF50</c:v>
                </c:pt>
              </c:strCache>
            </c:strRef>
          </c:tx>
          <c:spPr>
            <a:ln w="22225" cap="rnd">
              <a:solidFill>
                <a:schemeClr val="accent1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'Scheme data'!$I$56:$I$74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'Calculated Schedule RCF'!$F$6:$F$24</c:f>
              <c:numCache>
                <c:formatCode>0%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A1-4B69-911C-F036237049E2}"/>
            </c:ext>
          </c:extLst>
        </c:ser>
        <c:ser>
          <c:idx val="2"/>
          <c:order val="2"/>
          <c:tx>
            <c:strRef>
              <c:f>'Scheme data'!$P$4</c:f>
              <c:strCache>
                <c:ptCount val="1"/>
                <c:pt idx="0">
                  <c:v>RCF75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'Scheme data'!$I$56:$I$74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'Calculated Schedule RCF'!$G$6:$G$24</c:f>
              <c:numCache>
                <c:formatCode>0%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A1-4B69-911C-F03623704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4380728"/>
        <c:axId val="744381048"/>
      </c:lineChart>
      <c:catAx>
        <c:axId val="744380728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4381048"/>
        <c:crosses val="autoZero"/>
        <c:auto val="1"/>
        <c:lblAlgn val="ctr"/>
        <c:lblOffset val="100"/>
        <c:noMultiLvlLbl val="0"/>
      </c:catAx>
      <c:valAx>
        <c:axId val="744381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4380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181608</xdr:colOff>
      <xdr:row>28</xdr:row>
      <xdr:rowOff>4751</xdr:rowOff>
    </xdr:from>
    <xdr:to>
      <xdr:col>6</xdr:col>
      <xdr:colOff>0</xdr:colOff>
      <xdr:row>46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B50E4FA-DCD1-400F-ABCA-DDF0B091CD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57149</xdr:colOff>
      <xdr:row>5</xdr:row>
      <xdr:rowOff>9525</xdr:rowOff>
    </xdr:from>
    <xdr:to>
      <xdr:col>22</xdr:col>
      <xdr:colOff>9524</xdr:colOff>
      <xdr:row>28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A840258-5D83-45B9-946A-9AEF0CB42F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57149</xdr:colOff>
      <xdr:row>52</xdr:row>
      <xdr:rowOff>9525</xdr:rowOff>
    </xdr:from>
    <xdr:to>
      <xdr:col>22</xdr:col>
      <xdr:colOff>9524</xdr:colOff>
      <xdr:row>76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F85C4B9-D796-413A-A7FA-30592332A8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8"/>
  <sheetViews>
    <sheetView tabSelected="1" topLeftCell="A48" zoomScale="80" zoomScaleNormal="80" workbookViewId="0">
      <selection activeCell="C66" sqref="C66"/>
    </sheetView>
  </sheetViews>
  <sheetFormatPr defaultRowHeight="14.4" outlineLevelCol="1" x14ac:dyDescent="0.3"/>
  <cols>
    <col min="1" max="1" width="2.77734375" customWidth="1"/>
    <col min="2" max="2" width="31" customWidth="1"/>
    <col min="3" max="3" width="19.109375" customWidth="1"/>
    <col min="4" max="4" width="10.5546875" bestFit="1" customWidth="1"/>
    <col min="5" max="5" width="2.6640625" bestFit="1" customWidth="1"/>
    <col min="6" max="6" width="4.6640625" customWidth="1"/>
    <col min="7" max="7" width="2.88671875" customWidth="1"/>
    <col min="8" max="8" width="6.88671875" customWidth="1" outlineLevel="1"/>
    <col min="9" max="9" width="6.6640625" customWidth="1" outlineLevel="1"/>
    <col min="10" max="10" width="6.77734375" customWidth="1" outlineLevel="1"/>
    <col min="11" max="14" width="8.77734375" customWidth="1" outlineLevel="1"/>
    <col min="15" max="15" width="1.88671875" customWidth="1" outlineLevel="1"/>
    <col min="16" max="18" width="8.77734375" customWidth="1" outlineLevel="1"/>
    <col min="19" max="19" width="11.77734375" customWidth="1" outlineLevel="1"/>
    <col min="20" max="20" width="0.77734375" customWidth="1" outlineLevel="1"/>
    <col min="21" max="21" width="8.44140625" customWidth="1" outlineLevel="1"/>
    <col min="22" max="22" width="8.77734375" customWidth="1" outlineLevel="1"/>
    <col min="23" max="23" width="2" customWidth="1" outlineLevel="1"/>
  </cols>
  <sheetData>
    <row r="1" spans="1:23" x14ac:dyDescent="0.3">
      <c r="A1" s="83" t="s">
        <v>114</v>
      </c>
      <c r="C1" s="167" t="s">
        <v>0</v>
      </c>
      <c r="D1" s="167"/>
      <c r="E1" s="167"/>
      <c r="F1" s="167"/>
      <c r="G1" s="1" t="s">
        <v>1</v>
      </c>
      <c r="H1" s="1"/>
      <c r="S1" s="1"/>
      <c r="T1" s="1"/>
      <c r="W1" s="42" t="s">
        <v>87</v>
      </c>
    </row>
    <row r="2" spans="1:23" x14ac:dyDescent="0.3">
      <c r="B2" s="64" t="s">
        <v>2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</row>
    <row r="3" spans="1:23" s="3" customFormat="1" ht="5.55" customHeight="1" thickBot="1" x14ac:dyDescent="0.25">
      <c r="C3" s="4"/>
      <c r="D3" s="4"/>
      <c r="E3" s="4"/>
    </row>
    <row r="4" spans="1:23" ht="17.399999999999999" thickTop="1" thickBot="1" x14ac:dyDescent="0.35">
      <c r="B4" s="64" t="s">
        <v>5</v>
      </c>
      <c r="C4" s="63"/>
      <c r="H4" s="1" t="s">
        <v>82</v>
      </c>
      <c r="K4" s="50" t="s">
        <v>78</v>
      </c>
      <c r="L4" s="175" t="s">
        <v>83</v>
      </c>
      <c r="M4" s="175"/>
      <c r="N4" s="49">
        <f>'Calculated Cost RCF'!F4</f>
        <v>0</v>
      </c>
      <c r="O4" s="1"/>
      <c r="P4" s="50" t="s">
        <v>79</v>
      </c>
      <c r="Q4" s="175" t="s">
        <v>83</v>
      </c>
      <c r="R4" s="175"/>
      <c r="S4" s="49">
        <f>'Calculated Cost RCF'!G4</f>
        <v>0</v>
      </c>
      <c r="T4" s="47"/>
      <c r="U4" s="48" t="s">
        <v>93</v>
      </c>
      <c r="V4" s="49">
        <f>'Calculated Cost RCF'!D25</f>
        <v>0</v>
      </c>
    </row>
    <row r="5" spans="1:23" s="2" customFormat="1" ht="13.2" thickTop="1" thickBot="1" x14ac:dyDescent="0.25">
      <c r="K5" s="156" t="s">
        <v>130</v>
      </c>
      <c r="P5" s="156" t="s">
        <v>130</v>
      </c>
    </row>
    <row r="6" spans="1:23" ht="15.6" thickTop="1" x14ac:dyDescent="0.3">
      <c r="B6" s="64" t="s">
        <v>90</v>
      </c>
      <c r="C6" s="182"/>
      <c r="D6" s="182"/>
      <c r="E6" s="9"/>
      <c r="F6" s="116"/>
      <c r="G6" s="10" t="str">
        <f>IF(F6&lt;&gt;"",F6,IF(C6&gt;1000000000,"&gt;£1Bn","&lt;=£1Bn"))</f>
        <v>&lt;=£1Bn</v>
      </c>
      <c r="H6" s="30" t="s">
        <v>76</v>
      </c>
      <c r="I6" s="31" t="s">
        <v>77</v>
      </c>
      <c r="J6" s="32" t="s">
        <v>75</v>
      </c>
    </row>
    <row r="7" spans="1:23" s="3" customFormat="1" ht="6" customHeight="1" thickBot="1" x14ac:dyDescent="0.25">
      <c r="C7" s="4"/>
      <c r="D7" s="4"/>
      <c r="H7" s="38"/>
      <c r="I7" s="39"/>
      <c r="J7" s="40"/>
    </row>
    <row r="8" spans="1:23" ht="15" thickTop="1" x14ac:dyDescent="0.3">
      <c r="B8" s="64" t="s">
        <v>12</v>
      </c>
      <c r="C8" s="62"/>
      <c r="D8" s="1" t="s">
        <v>13</v>
      </c>
      <c r="E8" s="8" t="s">
        <v>8</v>
      </c>
      <c r="F8" s="62"/>
      <c r="G8" s="10" t="str">
        <f>IF(F8&lt;&gt;"",F8,IF(C8=Selectors!B3,"SOBC",IF(C8=Selectors!B4,"OBC",IF(C8=Selectors!B5,"FBC","??"))))</f>
        <v>??</v>
      </c>
      <c r="H8" s="35" t="s">
        <v>3</v>
      </c>
      <c r="I8" s="92">
        <v>0</v>
      </c>
      <c r="J8" s="37"/>
    </row>
    <row r="9" spans="1:23" x14ac:dyDescent="0.3">
      <c r="D9" s="23" t="str">
        <f>IF(OR(SUM(F11:F26)=1,SUM(F11:F26)=0),"","ERROR: SUM not 100%")</f>
        <v/>
      </c>
      <c r="H9" s="27" t="s">
        <v>4</v>
      </c>
      <c r="I9" s="84">
        <v>0.05</v>
      </c>
      <c r="J9" s="33">
        <f>'Calculated Cost RCF'!D5</f>
        <v>0</v>
      </c>
    </row>
    <row r="10" spans="1:23" x14ac:dyDescent="0.3">
      <c r="B10" s="107" t="s">
        <v>17</v>
      </c>
      <c r="C10" s="102" t="s">
        <v>18</v>
      </c>
      <c r="D10" s="103" t="s">
        <v>19</v>
      </c>
      <c r="E10" s="12"/>
      <c r="F10" s="117" t="s">
        <v>20</v>
      </c>
      <c r="H10" s="27" t="s">
        <v>6</v>
      </c>
      <c r="I10" s="84">
        <v>0.1</v>
      </c>
      <c r="J10" s="33">
        <f>'Calculated Cost RCF'!D6</f>
        <v>0</v>
      </c>
    </row>
    <row r="11" spans="1:23" x14ac:dyDescent="0.3">
      <c r="B11" s="104" t="s">
        <v>80</v>
      </c>
      <c r="C11" s="105"/>
      <c r="D11" s="106"/>
      <c r="E11" s="12"/>
      <c r="F11" s="117">
        <f t="shared" ref="F11:F26" si="0">IF(AND(C11="",D11=""),0,IF(D11&lt;&gt;"",D11,C11/SUM($C$11:$C$49)))</f>
        <v>0</v>
      </c>
      <c r="H11" s="27" t="s">
        <v>7</v>
      </c>
      <c r="I11" s="84">
        <v>0.15</v>
      </c>
      <c r="J11" s="33">
        <f>'Calculated Cost RCF'!D7</f>
        <v>0</v>
      </c>
    </row>
    <row r="12" spans="1:23" ht="16.2" x14ac:dyDescent="0.3">
      <c r="B12" s="104" t="s">
        <v>91</v>
      </c>
      <c r="C12" s="105"/>
      <c r="D12" s="106"/>
      <c r="E12" s="12"/>
      <c r="F12" s="117">
        <f t="shared" si="0"/>
        <v>0</v>
      </c>
      <c r="H12" s="27" t="s">
        <v>10</v>
      </c>
      <c r="I12" s="84">
        <v>0.2</v>
      </c>
      <c r="J12" s="33">
        <f>'Calculated Cost RCF'!D8</f>
        <v>0</v>
      </c>
    </row>
    <row r="13" spans="1:23" ht="16.2" x14ac:dyDescent="0.3">
      <c r="B13" s="104" t="s">
        <v>92</v>
      </c>
      <c r="C13" s="105"/>
      <c r="D13" s="106"/>
      <c r="E13" s="12"/>
      <c r="F13" s="117">
        <f t="shared" si="0"/>
        <v>0</v>
      </c>
      <c r="H13" s="27" t="s">
        <v>11</v>
      </c>
      <c r="I13" s="84">
        <v>0.25</v>
      </c>
      <c r="J13" s="33">
        <f>'Calculated Cost RCF'!D9</f>
        <v>0</v>
      </c>
    </row>
    <row r="14" spans="1:23" x14ac:dyDescent="0.3">
      <c r="B14" s="104" t="s">
        <v>27</v>
      </c>
      <c r="C14" s="105"/>
      <c r="D14" s="106"/>
      <c r="E14" s="12"/>
      <c r="F14" s="117">
        <f t="shared" si="0"/>
        <v>0</v>
      </c>
      <c r="H14" s="27" t="s">
        <v>15</v>
      </c>
      <c r="I14" s="84">
        <v>0.3</v>
      </c>
      <c r="J14" s="33">
        <f>'Calculated Cost RCF'!D10</f>
        <v>0</v>
      </c>
    </row>
    <row r="15" spans="1:23" ht="16.2" x14ac:dyDescent="0.3">
      <c r="B15" s="104" t="s">
        <v>29</v>
      </c>
      <c r="C15" s="105"/>
      <c r="D15" s="106"/>
      <c r="E15" s="12"/>
      <c r="F15" s="117">
        <f t="shared" si="0"/>
        <v>0</v>
      </c>
      <c r="H15" s="27" t="s">
        <v>16</v>
      </c>
      <c r="I15" s="84">
        <v>0.35</v>
      </c>
      <c r="J15" s="33">
        <f>'Calculated Cost RCF'!D11</f>
        <v>0</v>
      </c>
    </row>
    <row r="16" spans="1:23" x14ac:dyDescent="0.3">
      <c r="B16" s="104" t="s">
        <v>31</v>
      </c>
      <c r="C16" s="105"/>
      <c r="D16" s="106"/>
      <c r="E16" s="12"/>
      <c r="F16" s="117">
        <f t="shared" si="0"/>
        <v>0</v>
      </c>
      <c r="H16" s="27" t="s">
        <v>21</v>
      </c>
      <c r="I16" s="84">
        <v>0.4</v>
      </c>
      <c r="J16" s="33">
        <f>'Calculated Cost RCF'!D12</f>
        <v>0</v>
      </c>
    </row>
    <row r="17" spans="2:22" x14ac:dyDescent="0.3">
      <c r="B17" s="104" t="s">
        <v>33</v>
      </c>
      <c r="C17" s="105"/>
      <c r="D17" s="106"/>
      <c r="E17" s="12"/>
      <c r="F17" s="117">
        <f t="shared" si="0"/>
        <v>0</v>
      </c>
      <c r="H17" s="27" t="s">
        <v>22</v>
      </c>
      <c r="I17" s="84">
        <v>0.45</v>
      </c>
      <c r="J17" s="33">
        <f>'Calculated Cost RCF'!D13</f>
        <v>0</v>
      </c>
    </row>
    <row r="18" spans="2:22" ht="16.2" x14ac:dyDescent="0.3">
      <c r="B18" s="104" t="s">
        <v>35</v>
      </c>
      <c r="C18" s="105"/>
      <c r="D18" s="106"/>
      <c r="E18" s="12"/>
      <c r="F18" s="117">
        <f t="shared" si="0"/>
        <v>0</v>
      </c>
      <c r="H18" s="27" t="s">
        <v>24</v>
      </c>
      <c r="I18" s="84">
        <v>0.5</v>
      </c>
      <c r="J18" s="33">
        <f>'Calculated Cost RCF'!D14</f>
        <v>0</v>
      </c>
    </row>
    <row r="19" spans="2:22" x14ac:dyDescent="0.3">
      <c r="B19" s="104" t="s">
        <v>37</v>
      </c>
      <c r="C19" s="105"/>
      <c r="D19" s="106"/>
      <c r="E19" s="12"/>
      <c r="F19" s="117">
        <f t="shared" si="0"/>
        <v>0</v>
      </c>
      <c r="H19" s="27" t="s">
        <v>26</v>
      </c>
      <c r="I19" s="84">
        <v>0.55000000000000004</v>
      </c>
      <c r="J19" s="33">
        <f>'Calculated Cost RCF'!D15</f>
        <v>0</v>
      </c>
    </row>
    <row r="20" spans="2:22" x14ac:dyDescent="0.3">
      <c r="B20" s="104" t="s">
        <v>39</v>
      </c>
      <c r="C20" s="105"/>
      <c r="D20" s="106"/>
      <c r="E20" s="12"/>
      <c r="F20" s="117">
        <f t="shared" si="0"/>
        <v>0</v>
      </c>
      <c r="H20" s="27" t="s">
        <v>28</v>
      </c>
      <c r="I20" s="84">
        <v>0.6</v>
      </c>
      <c r="J20" s="33">
        <f>'Calculated Cost RCF'!D16</f>
        <v>0</v>
      </c>
    </row>
    <row r="21" spans="2:22" x14ac:dyDescent="0.3">
      <c r="B21" s="104" t="s">
        <v>41</v>
      </c>
      <c r="C21" s="105"/>
      <c r="D21" s="106"/>
      <c r="E21" s="12"/>
      <c r="F21" s="117">
        <f t="shared" si="0"/>
        <v>0</v>
      </c>
      <c r="H21" s="27" t="s">
        <v>30</v>
      </c>
      <c r="I21" s="84">
        <v>0.65</v>
      </c>
      <c r="J21" s="33">
        <f>'Calculated Cost RCF'!D17</f>
        <v>0</v>
      </c>
    </row>
    <row r="22" spans="2:22" x14ac:dyDescent="0.3">
      <c r="B22" s="104" t="s">
        <v>43</v>
      </c>
      <c r="C22" s="105"/>
      <c r="D22" s="106"/>
      <c r="E22" s="12"/>
      <c r="F22" s="117">
        <f t="shared" si="0"/>
        <v>0</v>
      </c>
      <c r="H22" s="27" t="s">
        <v>32</v>
      </c>
      <c r="I22" s="84">
        <v>0.7</v>
      </c>
      <c r="J22" s="33">
        <f>'Calculated Cost RCF'!D18</f>
        <v>0</v>
      </c>
    </row>
    <row r="23" spans="2:22" x14ac:dyDescent="0.3">
      <c r="B23" s="104" t="s">
        <v>45</v>
      </c>
      <c r="C23" s="105"/>
      <c r="D23" s="106"/>
      <c r="E23" s="12"/>
      <c r="F23" s="117">
        <f t="shared" si="0"/>
        <v>0</v>
      </c>
      <c r="H23" s="27" t="s">
        <v>34</v>
      </c>
      <c r="I23" s="84">
        <v>0.75</v>
      </c>
      <c r="J23" s="33">
        <f>'Calculated Cost RCF'!D19</f>
        <v>0</v>
      </c>
    </row>
    <row r="24" spans="2:22" x14ac:dyDescent="0.3">
      <c r="B24" s="104" t="s">
        <v>46</v>
      </c>
      <c r="C24" s="105"/>
      <c r="D24" s="106"/>
      <c r="E24" s="12"/>
      <c r="F24" s="117">
        <f t="shared" si="0"/>
        <v>0</v>
      </c>
      <c r="H24" s="27" t="s">
        <v>36</v>
      </c>
      <c r="I24" s="84">
        <v>0.8</v>
      </c>
      <c r="J24" s="33">
        <f>'Calculated Cost RCF'!D20</f>
        <v>0</v>
      </c>
    </row>
    <row r="25" spans="2:22" x14ac:dyDescent="0.3">
      <c r="B25" s="104" t="s">
        <v>47</v>
      </c>
      <c r="C25" s="105"/>
      <c r="D25" s="106"/>
      <c r="E25" s="12"/>
      <c r="F25" s="117">
        <f t="shared" si="0"/>
        <v>0</v>
      </c>
      <c r="H25" s="27" t="s">
        <v>38</v>
      </c>
      <c r="I25" s="84">
        <v>0.85</v>
      </c>
      <c r="J25" s="33">
        <f>'Calculated Cost RCF'!D21</f>
        <v>0</v>
      </c>
    </row>
    <row r="26" spans="2:22" ht="15" thickBot="1" x14ac:dyDescent="0.35">
      <c r="B26" s="108" t="s">
        <v>48</v>
      </c>
      <c r="C26" s="109"/>
      <c r="D26" s="110"/>
      <c r="E26" s="12"/>
      <c r="F26" s="117">
        <f t="shared" si="0"/>
        <v>0</v>
      </c>
      <c r="H26" s="27" t="s">
        <v>40</v>
      </c>
      <c r="I26" s="84">
        <v>0.9</v>
      </c>
      <c r="J26" s="33">
        <f>'Calculated Cost RCF'!D22</f>
        <v>0</v>
      </c>
    </row>
    <row r="27" spans="2:22" ht="15.6" thickTop="1" thickBot="1" x14ac:dyDescent="0.35">
      <c r="B27" s="24" t="s">
        <v>73</v>
      </c>
      <c r="C27" s="26">
        <f>SUM(C11:C26)</f>
        <v>0</v>
      </c>
      <c r="D27" s="118">
        <f>SUM(D11:D26)</f>
        <v>0</v>
      </c>
      <c r="E27" s="25"/>
      <c r="F27" s="41">
        <f>SUM(F11:F26)</f>
        <v>0</v>
      </c>
      <c r="H27" s="27" t="s">
        <v>42</v>
      </c>
      <c r="I27" s="84">
        <v>0.95</v>
      </c>
      <c r="J27" s="33">
        <f>'Calculated Cost RCF'!D23</f>
        <v>0</v>
      </c>
    </row>
    <row r="28" spans="2:22" ht="15.6" thickTop="1" thickBot="1" x14ac:dyDescent="0.35">
      <c r="D28" s="22"/>
      <c r="E28" s="12"/>
      <c r="F28" s="22"/>
      <c r="H28" s="28" t="s">
        <v>44</v>
      </c>
      <c r="I28" s="90">
        <v>1</v>
      </c>
      <c r="J28" s="34"/>
    </row>
    <row r="29" spans="2:22" ht="15.6" thickTop="1" thickBot="1" x14ac:dyDescent="0.35">
      <c r="E29" s="12"/>
      <c r="F29" s="22"/>
    </row>
    <row r="30" spans="2:22" x14ac:dyDescent="0.3">
      <c r="E30" s="12"/>
      <c r="F30" s="22"/>
      <c r="H30" s="121" t="s">
        <v>99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3"/>
    </row>
    <row r="31" spans="2:22" x14ac:dyDescent="0.3">
      <c r="E31" s="12"/>
      <c r="F31" s="22"/>
      <c r="H31" s="176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8"/>
    </row>
    <row r="32" spans="2:22" x14ac:dyDescent="0.3">
      <c r="E32" s="12"/>
      <c r="F32" s="22"/>
      <c r="H32" s="176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8"/>
    </row>
    <row r="33" spans="4:22" x14ac:dyDescent="0.3">
      <c r="E33" s="12"/>
      <c r="F33" s="22"/>
      <c r="H33" s="176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8"/>
    </row>
    <row r="34" spans="4:22" x14ac:dyDescent="0.3">
      <c r="F34" s="7"/>
      <c r="H34" s="176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8"/>
    </row>
    <row r="35" spans="4:22" x14ac:dyDescent="0.3">
      <c r="F35" s="7"/>
      <c r="H35" s="176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8"/>
    </row>
    <row r="36" spans="4:22" x14ac:dyDescent="0.3">
      <c r="F36" s="7"/>
      <c r="H36" s="176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8"/>
    </row>
    <row r="37" spans="4:22" x14ac:dyDescent="0.3">
      <c r="D37" s="7"/>
      <c r="F37" s="7"/>
      <c r="H37" s="176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8"/>
    </row>
    <row r="38" spans="4:22" x14ac:dyDescent="0.3">
      <c r="D38" s="7"/>
      <c r="F38" s="7"/>
      <c r="H38" s="176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8"/>
    </row>
    <row r="39" spans="4:22" ht="15" thickBot="1" x14ac:dyDescent="0.35">
      <c r="D39" s="7"/>
      <c r="F39" s="7"/>
      <c r="H39" s="179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1"/>
    </row>
    <row r="41" spans="4:22" x14ac:dyDescent="0.3">
      <c r="H41" s="101" t="s">
        <v>98</v>
      </c>
      <c r="N41" s="1" t="str">
        <f>A1</f>
        <v>Version 3: Oct 20</v>
      </c>
    </row>
    <row r="42" spans="4:22" x14ac:dyDescent="0.3">
      <c r="I42" t="s">
        <v>100</v>
      </c>
    </row>
    <row r="43" spans="4:22" x14ac:dyDescent="0.3">
      <c r="I43" t="s">
        <v>97</v>
      </c>
    </row>
    <row r="44" spans="4:22" x14ac:dyDescent="0.3">
      <c r="I44" s="136" t="s">
        <v>116</v>
      </c>
    </row>
    <row r="45" spans="4:22" x14ac:dyDescent="0.3">
      <c r="I45" s="136" t="s">
        <v>115</v>
      </c>
    </row>
    <row r="46" spans="4:22" x14ac:dyDescent="0.3">
      <c r="I46" t="s">
        <v>101</v>
      </c>
    </row>
    <row r="49" spans="2:23" x14ac:dyDescent="0.3">
      <c r="B49" s="157" t="s">
        <v>105</v>
      </c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</row>
    <row r="50" spans="2:23" ht="16.2" thickBot="1" x14ac:dyDescent="0.35">
      <c r="B50" s="1"/>
      <c r="D50" s="22"/>
      <c r="H50" s="135"/>
    </row>
    <row r="51" spans="2:23" ht="17.399999999999999" thickTop="1" thickBot="1" x14ac:dyDescent="0.35">
      <c r="B51" s="137" t="s">
        <v>106</v>
      </c>
      <c r="C51" s="163">
        <v>44136</v>
      </c>
      <c r="H51" s="1" t="s">
        <v>82</v>
      </c>
      <c r="K51" s="143" t="s">
        <v>78</v>
      </c>
      <c r="L51" s="174" t="s">
        <v>113</v>
      </c>
      <c r="M51" s="174"/>
      <c r="N51" s="144" t="e">
        <f>'Calculated Schedule RCF'!F5</f>
        <v>#DIV/0!</v>
      </c>
      <c r="O51" s="1"/>
      <c r="P51" s="50" t="s">
        <v>79</v>
      </c>
      <c r="Q51" s="175" t="s">
        <v>113</v>
      </c>
      <c r="R51" s="175"/>
      <c r="S51" s="49" t="e">
        <f>'Calculated Schedule RCF'!G5</f>
        <v>#DIV/0!</v>
      </c>
      <c r="T51" s="47"/>
      <c r="U51" s="48" t="s">
        <v>93</v>
      </c>
      <c r="V51" s="49" t="e">
        <f>'Calculated Schedule RCF'!D26</f>
        <v>#DIV/0!</v>
      </c>
    </row>
    <row r="52" spans="2:23" ht="15.6" thickTop="1" thickBot="1" x14ac:dyDescent="0.35">
      <c r="B52" s="138" t="s">
        <v>107</v>
      </c>
      <c r="C52" s="139"/>
      <c r="H52" s="2"/>
      <c r="I52" s="2"/>
      <c r="J52" s="2"/>
      <c r="K52" s="156" t="s">
        <v>130</v>
      </c>
      <c r="L52" s="2"/>
      <c r="M52" s="2"/>
      <c r="N52" s="2"/>
      <c r="O52" s="2"/>
      <c r="P52" s="156" t="s">
        <v>130</v>
      </c>
      <c r="Q52" s="2"/>
      <c r="R52" s="2"/>
      <c r="S52" s="2"/>
      <c r="T52" s="2"/>
      <c r="U52" s="2"/>
      <c r="V52" s="2"/>
      <c r="W52" s="2"/>
    </row>
    <row r="53" spans="2:23" ht="15" thickTop="1" x14ac:dyDescent="0.3">
      <c r="B53" s="140" t="s">
        <v>108</v>
      </c>
      <c r="C53" s="160"/>
      <c r="D53" s="172" t="s">
        <v>131</v>
      </c>
      <c r="H53" s="30" t="s">
        <v>76</v>
      </c>
      <c r="I53" s="31" t="s">
        <v>77</v>
      </c>
      <c r="J53" s="32" t="s">
        <v>75</v>
      </c>
    </row>
    <row r="54" spans="2:23" ht="15" thickBot="1" x14ac:dyDescent="0.35">
      <c r="B54" s="140" t="s">
        <v>109</v>
      </c>
      <c r="C54" s="160"/>
      <c r="D54" s="172"/>
      <c r="H54" s="38"/>
      <c r="I54" s="39"/>
      <c r="J54" s="40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2:23" ht="15" thickTop="1" x14ac:dyDescent="0.3">
      <c r="B55" s="140" t="s">
        <v>110</v>
      </c>
      <c r="C55" s="160"/>
      <c r="D55" s="172"/>
      <c r="H55" s="35" t="s">
        <v>3</v>
      </c>
      <c r="I55" s="92">
        <v>0</v>
      </c>
      <c r="J55" s="37"/>
    </row>
    <row r="56" spans="2:23" x14ac:dyDescent="0.3">
      <c r="B56" s="140"/>
      <c r="C56" s="139"/>
      <c r="D56" s="7"/>
      <c r="H56" s="27" t="s">
        <v>4</v>
      </c>
      <c r="I56" s="84">
        <v>0.05</v>
      </c>
      <c r="J56" s="33" t="e">
        <f>'Calculated Schedule RCF'!D6</f>
        <v>#DIV/0!</v>
      </c>
    </row>
    <row r="57" spans="2:23" x14ac:dyDescent="0.3">
      <c r="B57" s="141" t="s">
        <v>124</v>
      </c>
      <c r="C57" s="169" t="s">
        <v>122</v>
      </c>
      <c r="D57" s="170"/>
      <c r="H57" s="27" t="s">
        <v>6</v>
      </c>
      <c r="I57" s="84">
        <v>0.1</v>
      </c>
      <c r="J57" s="33" t="e">
        <f>'Calculated Schedule RCF'!D7</f>
        <v>#DIV/0!</v>
      </c>
    </row>
    <row r="58" spans="2:23" x14ac:dyDescent="0.3">
      <c r="C58" s="165" t="s">
        <v>138</v>
      </c>
      <c r="D58" s="162" t="s">
        <v>134</v>
      </c>
      <c r="H58" s="27" t="s">
        <v>7</v>
      </c>
      <c r="I58" s="84">
        <v>0.15</v>
      </c>
      <c r="J58" s="33" t="e">
        <f>'Calculated Schedule RCF'!D8</f>
        <v>#DIV/0!</v>
      </c>
    </row>
    <row r="59" spans="2:23" x14ac:dyDescent="0.3">
      <c r="B59" s="140" t="s">
        <v>111</v>
      </c>
      <c r="C59" s="164">
        <f>(C55-C53)/365*12</f>
        <v>0</v>
      </c>
      <c r="D59" s="151">
        <f>IF(C53&lt;C51,(C55-C51)/365*12,(C55-C53)/365*12)</f>
        <v>-1451.0465753424658</v>
      </c>
      <c r="E59" s="173" t="s">
        <v>20</v>
      </c>
      <c r="F59" s="173"/>
      <c r="H59" s="27" t="s">
        <v>10</v>
      </c>
      <c r="I59" s="84">
        <v>0.2</v>
      </c>
      <c r="J59" s="33" t="e">
        <f>'Calculated Schedule RCF'!D9</f>
        <v>#DIV/0!</v>
      </c>
    </row>
    <row r="60" spans="2:23" x14ac:dyDescent="0.3">
      <c r="B60" s="142" t="s">
        <v>112</v>
      </c>
      <c r="C60" s="164">
        <f>(C55-C54)/365*12</f>
        <v>0</v>
      </c>
      <c r="D60" s="151">
        <f>IF(C55&lt;C51,(C55-C51)/365*12,(C55-C54)/365*12)</f>
        <v>-1451.0465753424658</v>
      </c>
      <c r="E60" s="173"/>
      <c r="F60" s="173"/>
      <c r="H60" s="27" t="s">
        <v>11</v>
      </c>
      <c r="I60" s="84">
        <v>0.25</v>
      </c>
      <c r="J60" s="33" t="e">
        <f>'Calculated Schedule RCF'!D10</f>
        <v>#DIV/0!</v>
      </c>
    </row>
    <row r="61" spans="2:23" x14ac:dyDescent="0.3">
      <c r="H61" s="27" t="s">
        <v>15</v>
      </c>
      <c r="I61" s="84">
        <v>0.3</v>
      </c>
      <c r="J61" s="33" t="e">
        <f>'Calculated Schedule RCF'!D11</f>
        <v>#DIV/0!</v>
      </c>
    </row>
    <row r="62" spans="2:23" ht="14.4" customHeight="1" x14ac:dyDescent="0.3">
      <c r="B62" s="183" t="s">
        <v>136</v>
      </c>
      <c r="C62" s="183"/>
      <c r="D62" s="183"/>
      <c r="E62" s="183"/>
      <c r="F62" s="183"/>
      <c r="H62" s="27" t="s">
        <v>16</v>
      </c>
      <c r="I62" s="84">
        <v>0.35</v>
      </c>
      <c r="J62" s="33" t="e">
        <f>'Calculated Schedule RCF'!D12</f>
        <v>#DIV/0!</v>
      </c>
    </row>
    <row r="63" spans="2:23" x14ac:dyDescent="0.3">
      <c r="B63" s="183"/>
      <c r="C63" s="183"/>
      <c r="D63" s="183"/>
      <c r="E63" s="183"/>
      <c r="F63" s="183"/>
      <c r="H63" s="27" t="s">
        <v>21</v>
      </c>
      <c r="I63" s="84">
        <v>0.4</v>
      </c>
      <c r="J63" s="33" t="e">
        <f>'Calculated Schedule RCF'!D13</f>
        <v>#DIV/0!</v>
      </c>
    </row>
    <row r="64" spans="2:23" x14ac:dyDescent="0.3">
      <c r="B64" s="183"/>
      <c r="C64" s="183"/>
      <c r="D64" s="183"/>
      <c r="E64" s="183"/>
      <c r="F64" s="183"/>
      <c r="H64" s="27" t="s">
        <v>22</v>
      </c>
      <c r="I64" s="84">
        <v>0.45</v>
      </c>
      <c r="J64" s="33" t="e">
        <f>'Calculated Schedule RCF'!D14</f>
        <v>#DIV/0!</v>
      </c>
    </row>
    <row r="65" spans="2:10" x14ac:dyDescent="0.3">
      <c r="B65" s="183"/>
      <c r="C65" s="183"/>
      <c r="D65" s="183"/>
      <c r="E65" s="183"/>
      <c r="F65" s="183"/>
      <c r="H65" s="27" t="s">
        <v>24</v>
      </c>
      <c r="I65" s="84">
        <v>0.5</v>
      </c>
      <c r="J65" s="33" t="e">
        <f>'Calculated Schedule RCF'!D15</f>
        <v>#DIV/0!</v>
      </c>
    </row>
    <row r="66" spans="2:10" x14ac:dyDescent="0.3">
      <c r="B66" s="153" t="s">
        <v>118</v>
      </c>
      <c r="C66" s="161" t="s">
        <v>79</v>
      </c>
      <c r="D66" s="154" t="s">
        <v>130</v>
      </c>
      <c r="E66" s="155"/>
      <c r="F66" s="155"/>
      <c r="H66" s="27" t="s">
        <v>26</v>
      </c>
      <c r="I66" s="84">
        <v>0.55000000000000004</v>
      </c>
      <c r="J66" s="33" t="e">
        <f>'Calculated Schedule RCF'!D16</f>
        <v>#DIV/0!</v>
      </c>
    </row>
    <row r="67" spans="2:10" x14ac:dyDescent="0.3">
      <c r="B67" s="171" t="s">
        <v>137</v>
      </c>
      <c r="C67" s="171"/>
      <c r="D67" s="145"/>
      <c r="E67" s="145"/>
      <c r="F67" s="145"/>
      <c r="H67" s="27" t="s">
        <v>28</v>
      </c>
      <c r="I67" s="84">
        <v>0.6</v>
      </c>
      <c r="J67" s="33" t="e">
        <f>'Calculated Schedule RCF'!D17</f>
        <v>#DIV/0!</v>
      </c>
    </row>
    <row r="68" spans="2:10" x14ac:dyDescent="0.3">
      <c r="B68" s="146" t="s">
        <v>120</v>
      </c>
      <c r="C68" s="145"/>
      <c r="D68" s="145"/>
      <c r="E68" s="145"/>
      <c r="F68" s="145"/>
      <c r="H68" s="27" t="s">
        <v>30</v>
      </c>
      <c r="I68" s="84">
        <v>0.65</v>
      </c>
      <c r="J68" s="33" t="e">
        <f>'Calculated Schedule RCF'!D18</f>
        <v>#DIV/0!</v>
      </c>
    </row>
    <row r="69" spans="2:10" x14ac:dyDescent="0.3">
      <c r="B69" t="s">
        <v>132</v>
      </c>
      <c r="C69" s="152" t="str">
        <f>IF(C59=0,"",D59*'Calculated Schedule RCF'!G28)</f>
        <v/>
      </c>
      <c r="D69" t="s">
        <v>122</v>
      </c>
      <c r="H69" s="27" t="s">
        <v>32</v>
      </c>
      <c r="I69" s="84">
        <v>0.7</v>
      </c>
      <c r="J69" s="33" t="e">
        <f>'Calculated Schedule RCF'!D19</f>
        <v>#DIV/0!</v>
      </c>
    </row>
    <row r="70" spans="2:10" x14ac:dyDescent="0.3">
      <c r="B70" s="145" t="s">
        <v>121</v>
      </c>
      <c r="C70" s="166" t="str">
        <f>IF(C59=0,"",IF(C53&lt;C51,(D59+C69)/12*365+C51,(D59+C69)/12*365+C53))</f>
        <v/>
      </c>
      <c r="H70" s="27" t="s">
        <v>34</v>
      </c>
      <c r="I70" s="84">
        <v>0.75</v>
      </c>
      <c r="J70" s="33" t="e">
        <f>'Calculated Schedule RCF'!D20</f>
        <v>#DIV/0!</v>
      </c>
    </row>
    <row r="71" spans="2:10" x14ac:dyDescent="0.3">
      <c r="B71" s="146" t="s">
        <v>123</v>
      </c>
      <c r="C71" s="12"/>
      <c r="H71" s="27" t="s">
        <v>36</v>
      </c>
      <c r="I71" s="84">
        <v>0.8</v>
      </c>
      <c r="J71" s="33" t="e">
        <f>'Calculated Schedule RCF'!D21</f>
        <v>#DIV/0!</v>
      </c>
    </row>
    <row r="72" spans="2:10" x14ac:dyDescent="0.3">
      <c r="B72" t="s">
        <v>133</v>
      </c>
      <c r="C72" s="152" t="str">
        <f>IF(C59=0,"",D59-D59/(1+'Calculated Schedule RCF'!G28))</f>
        <v/>
      </c>
      <c r="D72" t="s">
        <v>122</v>
      </c>
      <c r="H72" s="27" t="s">
        <v>38</v>
      </c>
      <c r="I72" s="84">
        <v>0.85</v>
      </c>
      <c r="J72" s="33" t="e">
        <f>'Calculated Schedule RCF'!D22</f>
        <v>#DIV/0!</v>
      </c>
    </row>
    <row r="73" spans="2:10" x14ac:dyDescent="0.3">
      <c r="B73" t="s">
        <v>127</v>
      </c>
      <c r="C73" s="12"/>
      <c r="H73" s="27" t="s">
        <v>40</v>
      </c>
      <c r="I73" s="84">
        <v>0.9</v>
      </c>
      <c r="J73" s="33" t="e">
        <f>'Calculated Schedule RCF'!D23</f>
        <v>#DIV/0!</v>
      </c>
    </row>
    <row r="74" spans="2:10" x14ac:dyDescent="0.3">
      <c r="B74" t="s">
        <v>128</v>
      </c>
      <c r="C74" s="152" t="str">
        <f>IF(C59=0,"",D59-C72)</f>
        <v/>
      </c>
      <c r="H74" s="27" t="s">
        <v>42</v>
      </c>
      <c r="I74" s="84">
        <v>0.95</v>
      </c>
      <c r="J74" s="33" t="e">
        <f>'Calculated Schedule RCF'!D24</f>
        <v>#DIV/0!</v>
      </c>
    </row>
    <row r="75" spans="2:10" ht="15" thickBot="1" x14ac:dyDescent="0.35">
      <c r="B75" t="s">
        <v>129</v>
      </c>
      <c r="C75" s="166" t="str">
        <f>IF(C59=0,"",C55-(C72/12*365))</f>
        <v/>
      </c>
      <c r="H75" s="28" t="s">
        <v>44</v>
      </c>
      <c r="I75" s="90">
        <v>1</v>
      </c>
      <c r="J75" s="34"/>
    </row>
    <row r="76" spans="2:10" ht="15" thickTop="1" x14ac:dyDescent="0.3"/>
    <row r="78" spans="2:10" x14ac:dyDescent="0.3">
      <c r="D78" s="159"/>
    </row>
  </sheetData>
  <sheetProtection algorithmName="SHA-512" hashValue="9/3bL9Q9CpfE/zghEMSi1EUtc9I0NlIbRani6qCiXwq5z9xT+BZh/ckOizSkIpy/5OcV6na4WljdU9asg675TA==" saltValue="vOnXwM1Umni0FBaZPzLV6Q==" spinCount="100000" sheet="1" formatColumns="0"/>
  <mergeCells count="13">
    <mergeCell ref="C1:F1"/>
    <mergeCell ref="C2:W2"/>
    <mergeCell ref="C57:D57"/>
    <mergeCell ref="B67:C67"/>
    <mergeCell ref="D53:D55"/>
    <mergeCell ref="E59:F60"/>
    <mergeCell ref="L51:M51"/>
    <mergeCell ref="Q51:R51"/>
    <mergeCell ref="H31:V39"/>
    <mergeCell ref="L4:M4"/>
    <mergeCell ref="Q4:R4"/>
    <mergeCell ref="C6:D6"/>
    <mergeCell ref="B62:F6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2" orientation="portrait" horizontalDpi="4294967293" verticalDpi="0" r:id="rId1"/>
  <headerFooter>
    <oddHeader>&amp;C&amp;"-,Bold"&amp;12NIC RCF Model</oddHeader>
    <oddFooter>&amp;CCommercial in Confidence&amp;RVersion 3: October 20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7B02601-4A0C-4C43-A50B-3FA6A6053B27}">
          <x14:formula1>
            <xm:f>Selectors!$B$3:$B$5</xm:f>
          </x14:formula1>
          <xm:sqref>C8</xm:sqref>
        </x14:dataValidation>
        <x14:dataValidation type="list" allowBlank="1" showInputMessage="1" showErrorMessage="1" xr:uid="{D3F9506E-DE0A-4D0A-B5D7-54A65DA0E243}">
          <x14:formula1>
            <xm:f>Selectors!$D$3:$D$4</xm:f>
          </x14:formula1>
          <xm:sqref>F6</xm:sqref>
        </x14:dataValidation>
        <x14:dataValidation type="list" allowBlank="1" showInputMessage="1" showErrorMessage="1" xr:uid="{18E06AB8-5504-41BA-8A1D-D28AE2C75DE6}">
          <x14:formula1>
            <xm:f>Selectors!$C$3:$C$5</xm:f>
          </x14:formula1>
          <xm:sqref>F8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E0470-A74E-411B-AB4A-48A7E79E81C6}">
  <dimension ref="A1:Y29"/>
  <sheetViews>
    <sheetView topLeftCell="A2" workbookViewId="0">
      <selection activeCell="D5" sqref="D5"/>
    </sheetView>
  </sheetViews>
  <sheetFormatPr defaultRowHeight="14.4" x14ac:dyDescent="0.3"/>
  <cols>
    <col min="4" max="4" width="10.77734375" style="12" bestFit="1" customWidth="1"/>
    <col min="5" max="5" width="2.21875" customWidth="1"/>
    <col min="6" max="6" width="5.109375" bestFit="1" customWidth="1"/>
    <col min="7" max="7" width="6.5546875" bestFit="1" customWidth="1"/>
    <col min="8" max="8" width="1.6640625" customWidth="1"/>
  </cols>
  <sheetData>
    <row r="1" spans="1:25" x14ac:dyDescent="0.3">
      <c r="A1" s="83" t="s">
        <v>117</v>
      </c>
      <c r="I1" s="1" t="s">
        <v>88</v>
      </c>
      <c r="J1" s="187">
        <f>'Scheme data'!C2</f>
        <v>0</v>
      </c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</row>
    <row r="2" spans="1:25" ht="15" thickBot="1" x14ac:dyDescent="0.35">
      <c r="A2" t="s">
        <v>62</v>
      </c>
      <c r="B2" s="186" t="str">
        <f>CONCATENATE('Scheme data'!G8,'Scheme data'!G6)</f>
        <v>??&lt;=£1Bn</v>
      </c>
      <c r="C2" s="186"/>
      <c r="G2" s="81" t="s">
        <v>63</v>
      </c>
      <c r="H2" s="81"/>
      <c r="I2" s="82">
        <f>'Scheme data'!F11</f>
        <v>0</v>
      </c>
      <c r="J2" s="82">
        <f>'Scheme data'!F12</f>
        <v>0</v>
      </c>
      <c r="K2" s="82">
        <f>'Scheme data'!F13</f>
        <v>0</v>
      </c>
      <c r="L2" s="82">
        <f>'Scheme data'!F14</f>
        <v>0</v>
      </c>
      <c r="M2" s="82">
        <f>'Scheme data'!F15</f>
        <v>0</v>
      </c>
      <c r="N2" s="82">
        <f>'Scheme data'!F16</f>
        <v>0</v>
      </c>
      <c r="O2" s="82">
        <f>'Scheme data'!F17</f>
        <v>0</v>
      </c>
      <c r="P2" s="82">
        <f>'Scheme data'!F18</f>
        <v>0</v>
      </c>
      <c r="Q2" s="82">
        <f>'Scheme data'!F19</f>
        <v>0</v>
      </c>
      <c r="R2" s="82">
        <f>'Scheme data'!F20</f>
        <v>0</v>
      </c>
      <c r="S2" s="82">
        <f>'Scheme data'!F21</f>
        <v>0</v>
      </c>
      <c r="T2" s="82">
        <f>'Scheme data'!F22</f>
        <v>0</v>
      </c>
      <c r="U2" s="82">
        <f>'Scheme data'!F23</f>
        <v>0</v>
      </c>
      <c r="V2" s="82">
        <f>'Scheme data'!F24</f>
        <v>0</v>
      </c>
      <c r="W2" s="82">
        <f>'Scheme data'!F25</f>
        <v>0</v>
      </c>
      <c r="X2" s="82">
        <f>'Scheme data'!F26</f>
        <v>0</v>
      </c>
      <c r="Y2" s="7"/>
    </row>
    <row r="3" spans="1:25" ht="87.6" thickTop="1" thickBot="1" x14ac:dyDescent="0.35">
      <c r="B3" s="184"/>
      <c r="C3" s="185"/>
      <c r="D3" s="96" t="s">
        <v>89</v>
      </c>
      <c r="E3" s="93"/>
      <c r="F3" s="100" t="str">
        <f>CONCATENATE("P",RIGHT('Scheme data'!K4,2))</f>
        <v>P50</v>
      </c>
      <c r="G3" s="100" t="str">
        <f>CONCATENATE("P",RIGHT('Scheme data'!P4,2))</f>
        <v>P75</v>
      </c>
      <c r="H3" s="93"/>
      <c r="I3" s="94" t="s">
        <v>64</v>
      </c>
      <c r="J3" s="94" t="s">
        <v>23</v>
      </c>
      <c r="K3" s="94" t="s">
        <v>25</v>
      </c>
      <c r="L3" s="94" t="s">
        <v>27</v>
      </c>
      <c r="M3" s="94" t="s">
        <v>29</v>
      </c>
      <c r="N3" s="94" t="s">
        <v>31</v>
      </c>
      <c r="O3" s="94" t="s">
        <v>33</v>
      </c>
      <c r="P3" s="94" t="s">
        <v>35</v>
      </c>
      <c r="Q3" s="94" t="s">
        <v>37</v>
      </c>
      <c r="R3" s="94" t="s">
        <v>65</v>
      </c>
      <c r="S3" s="94" t="s">
        <v>41</v>
      </c>
      <c r="T3" s="94" t="s">
        <v>43</v>
      </c>
      <c r="U3" s="94" t="s">
        <v>45</v>
      </c>
      <c r="V3" s="94" t="s">
        <v>46</v>
      </c>
      <c r="W3" s="94" t="s">
        <v>66</v>
      </c>
      <c r="X3" s="95" t="s">
        <v>48</v>
      </c>
    </row>
    <row r="4" spans="1:25" ht="15" thickTop="1" x14ac:dyDescent="0.3">
      <c r="B4" s="35" t="s">
        <v>3</v>
      </c>
      <c r="C4" s="36">
        <v>0</v>
      </c>
      <c r="D4" s="97"/>
      <c r="E4" s="91"/>
      <c r="F4" s="92">
        <f>VLOOKUP(F3,$B$4:$D$24,3,FALSE)</f>
        <v>0</v>
      </c>
      <c r="G4" s="92">
        <f>VLOOKUP(G3,$B$4:$D$24,3,FALSE)</f>
        <v>0</v>
      </c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37"/>
    </row>
    <row r="5" spans="1:25" x14ac:dyDescent="0.3">
      <c r="B5" s="27" t="s">
        <v>4</v>
      </c>
      <c r="C5" s="6">
        <v>0.05</v>
      </c>
      <c r="D5" s="98">
        <f t="shared" ref="D5:D23" si="0">I5*$I$2+J5*$J$2+K5*$K$2+L5*$L$2+M5*$M$2+N5*$N$2+O5*$O$2+P5*$P$2+Q5*$Q$2+R5*$R$2+S5*$S$2+T5*$T$2+U5*$U$2+V5*$V$2+W5*$W$2+X5*$X$2</f>
        <v>0</v>
      </c>
      <c r="E5" s="85"/>
      <c r="F5" s="86">
        <f>F4</f>
        <v>0</v>
      </c>
      <c r="G5" s="86">
        <f t="shared" ref="G5:G24" si="1">G4</f>
        <v>0</v>
      </c>
      <c r="H5" s="86"/>
      <c r="I5" s="84" t="b">
        <f>IF($B$2=Selectors!$F$3,'RCF data'!D6,IF($B$2=Selectors!$F$4,'RCF data'!U6,IF($B$2=Selectors!$F$5,'RCF data'!AL6,IF($B$2=Selectors!$F$6,'RCF data'!BC6,IF($B$2=Selectors!$F$7,'RCF data'!BT6,IF($B$2=Selectors!$F$8,'RCF data'!CK6,FALSE))))))</f>
        <v>0</v>
      </c>
      <c r="J5" s="84" t="b">
        <f>IF($B$2=Selectors!$F$3,'RCF data'!E6,IF($B$2=Selectors!$F$4,'RCF data'!V6,IF($B$2=Selectors!$F$5,'RCF data'!AM6,IF($B$2=Selectors!$F$6,'RCF data'!BD6,IF($B$2=Selectors!$F$7,'RCF data'!BU6,IF($B$2=Selectors!$F$8,'RCF data'!CL6,FALSE))))))</f>
        <v>0</v>
      </c>
      <c r="K5" s="84" t="b">
        <f>IF($B$2=Selectors!$F$3,'RCF data'!F6,IF($B$2=Selectors!$F$4,'RCF data'!W6,IF($B$2=Selectors!$F$5,'RCF data'!AN6,IF($B$2=Selectors!$F$6,'RCF data'!BE6,IF($B$2=Selectors!$F$7,'RCF data'!BV6,IF($B$2=Selectors!$F$8,'RCF data'!CM6,FALSE))))))</f>
        <v>0</v>
      </c>
      <c r="L5" s="84" t="b">
        <f>IF($B$2=Selectors!$F$3,'RCF data'!G6,IF($B$2=Selectors!$F$4,'RCF data'!X6,IF($B$2=Selectors!$F$5,'RCF data'!AO6,IF($B$2=Selectors!$F$6,'RCF data'!BF6,IF($B$2=Selectors!$F$7,'RCF data'!BW6,IF($B$2=Selectors!$F$8,'RCF data'!CN6,FALSE))))))</f>
        <v>0</v>
      </c>
      <c r="M5" s="84" t="b">
        <f>IF($B$2=Selectors!$F$3,'RCF data'!H6,IF($B$2=Selectors!$F$4,'RCF data'!Y6,IF($B$2=Selectors!$F$5,'RCF data'!AP6,IF($B$2=Selectors!$F$6,'RCF data'!BG6,IF($B$2=Selectors!$F$7,'RCF data'!BX6,IF($B$2=Selectors!$F$8,'RCF data'!CO6,FALSE))))))</f>
        <v>0</v>
      </c>
      <c r="N5" s="84" t="b">
        <f>IF($B$2=Selectors!$F$3,'RCF data'!I6,IF($B$2=Selectors!$F$4,'RCF data'!Z6,IF($B$2=Selectors!$F$5,'RCF data'!AQ6,IF($B$2=Selectors!$F$6,'RCF data'!BH6,IF($B$2=Selectors!$F$7,'RCF data'!BY6,IF($B$2=Selectors!$F$8,'RCF data'!CP6,FALSE))))))</f>
        <v>0</v>
      </c>
      <c r="O5" s="84" t="b">
        <f>IF($B$2=Selectors!$F$3,'RCF data'!J6,IF($B$2=Selectors!$F$4,'RCF data'!AA6,IF($B$2=Selectors!$F$5,'RCF data'!AR6,IF($B$2=Selectors!$F$6,'RCF data'!BI6,IF($B$2=Selectors!$F$7,'RCF data'!BZ6,IF($B$2=Selectors!$F$8,'RCF data'!CQ6,FALSE))))))</f>
        <v>0</v>
      </c>
      <c r="P5" s="84" t="b">
        <f>IF($B$2=Selectors!$F$3,'RCF data'!K6,IF($B$2=Selectors!$F$4,'RCF data'!AB6,IF($B$2=Selectors!$F$5,'RCF data'!AS6,IF($B$2=Selectors!$F$6,'RCF data'!BJ6,IF($B$2=Selectors!$F$7,'RCF data'!CA6,IF($B$2=Selectors!$F$8,'RCF data'!CR6,FALSE))))))</f>
        <v>0</v>
      </c>
      <c r="Q5" s="84" t="b">
        <f>IF($B$2=Selectors!$F$3,'RCF data'!L6,IF($B$2=Selectors!$F$4,'RCF data'!AC6,IF($B$2=Selectors!$F$5,'RCF data'!AT6,IF($B$2=Selectors!$F$6,'RCF data'!BK6,IF($B$2=Selectors!$F$7,'RCF data'!CB6,IF($B$2=Selectors!$F$8,'RCF data'!CS6,FALSE))))))</f>
        <v>0</v>
      </c>
      <c r="R5" s="84" t="b">
        <f>IF($B$2=Selectors!$F$3,'RCF data'!M6,IF($B$2=Selectors!$F$4,'RCF data'!AD6,IF($B$2=Selectors!$F$5,'RCF data'!AU6,IF($B$2=Selectors!$F$6,'RCF data'!BL6,IF($B$2=Selectors!$F$7,'RCF data'!CC6,IF($B$2=Selectors!$F$8,'RCF data'!CT6,FALSE))))))</f>
        <v>0</v>
      </c>
      <c r="S5" s="84" t="b">
        <f>IF($B$2=Selectors!$F$3,'RCF data'!N6,IF($B$2=Selectors!$F$4,'RCF data'!AE6,IF($B$2=Selectors!$F$5,'RCF data'!AV6,IF($B$2=Selectors!$F$6,'RCF data'!BM6,IF($B$2=Selectors!$F$7,'RCF data'!CD6,IF($B$2=Selectors!$F$8,'RCF data'!CU6,FALSE))))))</f>
        <v>0</v>
      </c>
      <c r="T5" s="84" t="b">
        <f>IF($B$2=Selectors!$F$3,'RCF data'!O6,IF($B$2=Selectors!$F$4,'RCF data'!AF6,IF($B$2=Selectors!$F$5,'RCF data'!AW6,IF($B$2=Selectors!$F$6,'RCF data'!BN6,IF($B$2=Selectors!$F$7,'RCF data'!CE6,IF($B$2=Selectors!$F$8,'RCF data'!CV6,FALSE))))))</f>
        <v>0</v>
      </c>
      <c r="U5" s="84" t="b">
        <f>IF($B$2=Selectors!$F$3,'RCF data'!P6,IF($B$2=Selectors!$F$4,'RCF data'!AG6,IF($B$2=Selectors!$F$5,'RCF data'!AX6,IF($B$2=Selectors!$F$6,'RCF data'!BO6,IF($B$2=Selectors!$F$7,'RCF data'!CF6,IF($B$2=Selectors!$F$8,'RCF data'!CW6,FALSE))))))</f>
        <v>0</v>
      </c>
      <c r="V5" s="84" t="b">
        <f>IF($B$2=Selectors!$F$3,'RCF data'!Q6,IF($B$2=Selectors!$F$4,'RCF data'!AH6,IF($B$2=Selectors!$F$5,'RCF data'!AY6,IF($B$2=Selectors!$F$6,'RCF data'!BP6,IF($B$2=Selectors!$F$7,'RCF data'!CG6,IF($B$2=Selectors!$F$8,'RCF data'!CX6,FALSE))))))</f>
        <v>0</v>
      </c>
      <c r="W5" s="84" t="b">
        <f>IF($B$2=Selectors!$F$3,'RCF data'!R6,IF($B$2=Selectors!$F$4,'RCF data'!AI6,IF($B$2=Selectors!$F$5,'RCF data'!AZ6,IF($B$2=Selectors!$F$6,'RCF data'!BQ6,IF($B$2=Selectors!$F$7,'RCF data'!CH6,IF($B$2=Selectors!$F$8,'RCF data'!CY6,FALSE))))))</f>
        <v>0</v>
      </c>
      <c r="X5" s="33" t="b">
        <f>IF($B$2=Selectors!$F$3,'RCF data'!S6,IF($B$2=Selectors!$F$4,'RCF data'!AJ6,IF($B$2=Selectors!$F$5,'RCF data'!BA6,IF($B$2=Selectors!$F$6,'RCF data'!BR6,IF($B$2=Selectors!$F$7,'RCF data'!CI6,IF($B$2=Selectors!$F$8,'RCF data'!CZ6,FALSE))))))</f>
        <v>0</v>
      </c>
    </row>
    <row r="6" spans="1:25" x14ac:dyDescent="0.3">
      <c r="B6" s="27" t="s">
        <v>6</v>
      </c>
      <c r="C6" s="6">
        <v>0.1</v>
      </c>
      <c r="D6" s="98">
        <f t="shared" si="0"/>
        <v>0</v>
      </c>
      <c r="E6" s="5"/>
      <c r="F6" s="86">
        <f t="shared" ref="F6:F24" si="2">F5</f>
        <v>0</v>
      </c>
      <c r="G6" s="86">
        <f t="shared" si="1"/>
        <v>0</v>
      </c>
      <c r="H6" s="86"/>
      <c r="I6" s="84" t="b">
        <f>IF($B$2=Selectors!$F$3,'RCF data'!D7,IF($B$2=Selectors!$F$4,'RCF data'!U7,IF($B$2=Selectors!$F$5,'RCF data'!AL7,IF($B$2=Selectors!$F$6,'RCF data'!BC7,IF($B$2=Selectors!$F$7,'RCF data'!BT7,IF($B$2=Selectors!$F$8,'RCF data'!CK7,FALSE))))))</f>
        <v>0</v>
      </c>
      <c r="J6" s="84" t="b">
        <f>IF($B$2=Selectors!$F$3,'RCF data'!E7,IF($B$2=Selectors!$F$4,'RCF data'!V7,IF($B$2=Selectors!$F$5,'RCF data'!AM7,IF($B$2=Selectors!$F$6,'RCF data'!BD7,IF($B$2=Selectors!$F$7,'RCF data'!BU7,IF($B$2=Selectors!$F$8,'RCF data'!CL7,FALSE))))))</f>
        <v>0</v>
      </c>
      <c r="K6" s="84" t="b">
        <f>IF($B$2=Selectors!$F$3,'RCF data'!F7,IF($B$2=Selectors!$F$4,'RCF data'!W7,IF($B$2=Selectors!$F$5,'RCF data'!AN7,IF($B$2=Selectors!$F$6,'RCF data'!BE7,IF($B$2=Selectors!$F$7,'RCF data'!BV7,IF($B$2=Selectors!$F$8,'RCF data'!CM7,FALSE))))))</f>
        <v>0</v>
      </c>
      <c r="L6" s="84" t="b">
        <f>IF($B$2=Selectors!$F$3,'RCF data'!G7,IF($B$2=Selectors!$F$4,'RCF data'!X7,IF($B$2=Selectors!$F$5,'RCF data'!AO7,IF($B$2=Selectors!$F$6,'RCF data'!BF7,IF($B$2=Selectors!$F$7,'RCF data'!BW7,IF($B$2=Selectors!$F$8,'RCF data'!CN7,FALSE))))))</f>
        <v>0</v>
      </c>
      <c r="M6" s="84" t="b">
        <f>IF($B$2=Selectors!$F$3,'RCF data'!H7,IF($B$2=Selectors!$F$4,'RCF data'!Y7,IF($B$2=Selectors!$F$5,'RCF data'!AP7,IF($B$2=Selectors!$F$6,'RCF data'!BG7,IF($B$2=Selectors!$F$7,'RCF data'!BX7,IF($B$2=Selectors!$F$8,'RCF data'!CO7,FALSE))))))</f>
        <v>0</v>
      </c>
      <c r="N6" s="84" t="b">
        <f>IF($B$2=Selectors!$F$3,'RCF data'!I7,IF($B$2=Selectors!$F$4,'RCF data'!Z7,IF($B$2=Selectors!$F$5,'RCF data'!AQ7,IF($B$2=Selectors!$F$6,'RCF data'!BH7,IF($B$2=Selectors!$F$7,'RCF data'!BY7,IF($B$2=Selectors!$F$8,'RCF data'!CP7,FALSE))))))</f>
        <v>0</v>
      </c>
      <c r="O6" s="84" t="b">
        <f>IF($B$2=Selectors!$F$3,'RCF data'!J7,IF($B$2=Selectors!$F$4,'RCF data'!AA7,IF($B$2=Selectors!$F$5,'RCF data'!AR7,IF($B$2=Selectors!$F$6,'RCF data'!BI7,IF($B$2=Selectors!$F$7,'RCF data'!BZ7,IF($B$2=Selectors!$F$8,'RCF data'!CQ7,FALSE))))))</f>
        <v>0</v>
      </c>
      <c r="P6" s="84" t="b">
        <f>IF($B$2=Selectors!$F$3,'RCF data'!K7,IF($B$2=Selectors!$F$4,'RCF data'!AB7,IF($B$2=Selectors!$F$5,'RCF data'!AS7,IF($B$2=Selectors!$F$6,'RCF data'!BJ7,IF($B$2=Selectors!$F$7,'RCF data'!CA7,IF($B$2=Selectors!$F$8,'RCF data'!CR7,FALSE))))))</f>
        <v>0</v>
      </c>
      <c r="Q6" s="84" t="b">
        <f>IF($B$2=Selectors!$F$3,'RCF data'!L7,IF($B$2=Selectors!$F$4,'RCF data'!AC7,IF($B$2=Selectors!$F$5,'RCF data'!AT7,IF($B$2=Selectors!$F$6,'RCF data'!BK7,IF($B$2=Selectors!$F$7,'RCF data'!CB7,IF($B$2=Selectors!$F$8,'RCF data'!CS7,FALSE))))))</f>
        <v>0</v>
      </c>
      <c r="R6" s="84" t="b">
        <f>IF($B$2=Selectors!$F$3,'RCF data'!M7,IF($B$2=Selectors!$F$4,'RCF data'!AD7,IF($B$2=Selectors!$F$5,'RCF data'!AU7,IF($B$2=Selectors!$F$6,'RCF data'!BL7,IF($B$2=Selectors!$F$7,'RCF data'!CC7,IF($B$2=Selectors!$F$8,'RCF data'!CT7,FALSE))))))</f>
        <v>0</v>
      </c>
      <c r="S6" s="84" t="b">
        <f>IF($B$2=Selectors!$F$3,'RCF data'!N7,IF($B$2=Selectors!$F$4,'RCF data'!AE7,IF($B$2=Selectors!$F$5,'RCF data'!AV7,IF($B$2=Selectors!$F$6,'RCF data'!BM7,IF($B$2=Selectors!$F$7,'RCF data'!CD7,IF($B$2=Selectors!$F$8,'RCF data'!CU7,FALSE))))))</f>
        <v>0</v>
      </c>
      <c r="T6" s="84" t="b">
        <f>IF($B$2=Selectors!$F$3,'RCF data'!O7,IF($B$2=Selectors!$F$4,'RCF data'!AF7,IF($B$2=Selectors!$F$5,'RCF data'!AW7,IF($B$2=Selectors!$F$6,'RCF data'!BN7,IF($B$2=Selectors!$F$7,'RCF data'!CE7,IF($B$2=Selectors!$F$8,'RCF data'!CV7,FALSE))))))</f>
        <v>0</v>
      </c>
      <c r="U6" s="84" t="b">
        <f>IF($B$2=Selectors!$F$3,'RCF data'!P7,IF($B$2=Selectors!$F$4,'RCF data'!AG7,IF($B$2=Selectors!$F$5,'RCF data'!AX7,IF($B$2=Selectors!$F$6,'RCF data'!BO7,IF($B$2=Selectors!$F$7,'RCF data'!CF7,IF($B$2=Selectors!$F$8,'RCF data'!CW7,FALSE))))))</f>
        <v>0</v>
      </c>
      <c r="V6" s="84" t="b">
        <f>IF($B$2=Selectors!$F$3,'RCF data'!Q7,IF($B$2=Selectors!$F$4,'RCF data'!AH7,IF($B$2=Selectors!$F$5,'RCF data'!AY7,IF($B$2=Selectors!$F$6,'RCF data'!BP7,IF($B$2=Selectors!$F$7,'RCF data'!CG7,IF($B$2=Selectors!$F$8,'RCF data'!CX7,FALSE))))))</f>
        <v>0</v>
      </c>
      <c r="W6" s="84" t="b">
        <f>IF($B$2=Selectors!$F$3,'RCF data'!R7,IF($B$2=Selectors!$F$4,'RCF data'!AI7,IF($B$2=Selectors!$F$5,'RCF data'!AZ7,IF($B$2=Selectors!$F$6,'RCF data'!BQ7,IF($B$2=Selectors!$F$7,'RCF data'!CH7,IF($B$2=Selectors!$F$8,'RCF data'!CY7,FALSE))))))</f>
        <v>0</v>
      </c>
      <c r="X6" s="33" t="b">
        <f>IF($B$2=Selectors!$F$3,'RCF data'!S7,IF($B$2=Selectors!$F$4,'RCF data'!AJ7,IF($B$2=Selectors!$F$5,'RCF data'!BA7,IF($B$2=Selectors!$F$6,'RCF data'!BR7,IF($B$2=Selectors!$F$7,'RCF data'!CI7,IF($B$2=Selectors!$F$8,'RCF data'!CZ7,FALSE))))))</f>
        <v>0</v>
      </c>
    </row>
    <row r="7" spans="1:25" x14ac:dyDescent="0.3">
      <c r="B7" s="27" t="s">
        <v>7</v>
      </c>
      <c r="C7" s="6">
        <v>0.15</v>
      </c>
      <c r="D7" s="98">
        <f t="shared" si="0"/>
        <v>0</v>
      </c>
      <c r="E7" s="87"/>
      <c r="F7" s="86">
        <f t="shared" si="2"/>
        <v>0</v>
      </c>
      <c r="G7" s="86">
        <f t="shared" si="1"/>
        <v>0</v>
      </c>
      <c r="H7" s="86"/>
      <c r="I7" s="84" t="b">
        <f>IF($B$2=Selectors!$F$3,'RCF data'!D8,IF($B$2=Selectors!$F$4,'RCF data'!U8,IF($B$2=Selectors!$F$5,'RCF data'!AL8,IF($B$2=Selectors!$F$6,'RCF data'!BC8,IF($B$2=Selectors!$F$7,'RCF data'!BT8,IF($B$2=Selectors!$F$8,'RCF data'!CK8,FALSE))))))</f>
        <v>0</v>
      </c>
      <c r="J7" s="84" t="b">
        <f>IF($B$2=Selectors!$F$3,'RCF data'!E8,IF($B$2=Selectors!$F$4,'RCF data'!V8,IF($B$2=Selectors!$F$5,'RCF data'!AM8,IF($B$2=Selectors!$F$6,'RCF data'!BD8,IF($B$2=Selectors!$F$7,'RCF data'!BU8,IF($B$2=Selectors!$F$8,'RCF data'!CL8,FALSE))))))</f>
        <v>0</v>
      </c>
      <c r="K7" s="84" t="b">
        <f>IF($B$2=Selectors!$F$3,'RCF data'!F8,IF($B$2=Selectors!$F$4,'RCF data'!W8,IF($B$2=Selectors!$F$5,'RCF data'!AN8,IF($B$2=Selectors!$F$6,'RCF data'!BE8,IF($B$2=Selectors!$F$7,'RCF data'!BV8,IF($B$2=Selectors!$F$8,'RCF data'!CM8,FALSE))))))</f>
        <v>0</v>
      </c>
      <c r="L7" s="84" t="b">
        <f>IF($B$2=Selectors!$F$3,'RCF data'!G8,IF($B$2=Selectors!$F$4,'RCF data'!X8,IF($B$2=Selectors!$F$5,'RCF data'!AO8,IF($B$2=Selectors!$F$6,'RCF data'!BF8,IF($B$2=Selectors!$F$7,'RCF data'!BW8,IF($B$2=Selectors!$F$8,'RCF data'!CN8,FALSE))))))</f>
        <v>0</v>
      </c>
      <c r="M7" s="84" t="b">
        <f>IF($B$2=Selectors!$F$3,'RCF data'!H8,IF($B$2=Selectors!$F$4,'RCF data'!Y8,IF($B$2=Selectors!$F$5,'RCF data'!AP8,IF($B$2=Selectors!$F$6,'RCF data'!BG8,IF($B$2=Selectors!$F$7,'RCF data'!BX8,IF($B$2=Selectors!$F$8,'RCF data'!CO8,FALSE))))))</f>
        <v>0</v>
      </c>
      <c r="N7" s="84" t="b">
        <f>IF($B$2=Selectors!$F$3,'RCF data'!I8,IF($B$2=Selectors!$F$4,'RCF data'!Z8,IF($B$2=Selectors!$F$5,'RCF data'!AQ8,IF($B$2=Selectors!$F$6,'RCF data'!BH8,IF($B$2=Selectors!$F$7,'RCF data'!BY8,IF($B$2=Selectors!$F$8,'RCF data'!CP8,FALSE))))))</f>
        <v>0</v>
      </c>
      <c r="O7" s="84" t="b">
        <f>IF($B$2=Selectors!$F$3,'RCF data'!J8,IF($B$2=Selectors!$F$4,'RCF data'!AA8,IF($B$2=Selectors!$F$5,'RCF data'!AR8,IF($B$2=Selectors!$F$6,'RCF data'!BI8,IF($B$2=Selectors!$F$7,'RCF data'!BZ8,IF($B$2=Selectors!$F$8,'RCF data'!CQ8,FALSE))))))</f>
        <v>0</v>
      </c>
      <c r="P7" s="84" t="b">
        <f>IF($B$2=Selectors!$F$3,'RCF data'!K8,IF($B$2=Selectors!$F$4,'RCF data'!AB8,IF($B$2=Selectors!$F$5,'RCF data'!AS8,IF($B$2=Selectors!$F$6,'RCF data'!BJ8,IF($B$2=Selectors!$F$7,'RCF data'!CA8,IF($B$2=Selectors!$F$8,'RCF data'!CR8,FALSE))))))</f>
        <v>0</v>
      </c>
      <c r="Q7" s="84" t="b">
        <f>IF($B$2=Selectors!$F$3,'RCF data'!L8,IF($B$2=Selectors!$F$4,'RCF data'!AC8,IF($B$2=Selectors!$F$5,'RCF data'!AT8,IF($B$2=Selectors!$F$6,'RCF data'!BK8,IF($B$2=Selectors!$F$7,'RCF data'!CB8,IF($B$2=Selectors!$F$8,'RCF data'!CS8,FALSE))))))</f>
        <v>0</v>
      </c>
      <c r="R7" s="84" t="b">
        <f>IF($B$2=Selectors!$F$3,'RCF data'!M8,IF($B$2=Selectors!$F$4,'RCF data'!AD8,IF($B$2=Selectors!$F$5,'RCF data'!AU8,IF($B$2=Selectors!$F$6,'RCF data'!BL8,IF($B$2=Selectors!$F$7,'RCF data'!CC8,IF($B$2=Selectors!$F$8,'RCF data'!CT8,FALSE))))))</f>
        <v>0</v>
      </c>
      <c r="S7" s="84" t="b">
        <f>IF($B$2=Selectors!$F$3,'RCF data'!N8,IF($B$2=Selectors!$F$4,'RCF data'!AE8,IF($B$2=Selectors!$F$5,'RCF data'!AV8,IF($B$2=Selectors!$F$6,'RCF data'!BM8,IF($B$2=Selectors!$F$7,'RCF data'!CD8,IF($B$2=Selectors!$F$8,'RCF data'!CU8,FALSE))))))</f>
        <v>0</v>
      </c>
      <c r="T7" s="84" t="b">
        <f>IF($B$2=Selectors!$F$3,'RCF data'!O8,IF($B$2=Selectors!$F$4,'RCF data'!AF8,IF($B$2=Selectors!$F$5,'RCF data'!AW8,IF($B$2=Selectors!$F$6,'RCF data'!BN8,IF($B$2=Selectors!$F$7,'RCF data'!CE8,IF($B$2=Selectors!$F$8,'RCF data'!CV8,FALSE))))))</f>
        <v>0</v>
      </c>
      <c r="U7" s="84" t="b">
        <f>IF($B$2=Selectors!$F$3,'RCF data'!P8,IF($B$2=Selectors!$F$4,'RCF data'!AG8,IF($B$2=Selectors!$F$5,'RCF data'!AX8,IF($B$2=Selectors!$F$6,'RCF data'!BO8,IF($B$2=Selectors!$F$7,'RCF data'!CF8,IF($B$2=Selectors!$F$8,'RCF data'!CW8,FALSE))))))</f>
        <v>0</v>
      </c>
      <c r="V7" s="84" t="b">
        <f>IF($B$2=Selectors!$F$3,'RCF data'!Q8,IF($B$2=Selectors!$F$4,'RCF data'!AH8,IF($B$2=Selectors!$F$5,'RCF data'!AY8,IF($B$2=Selectors!$F$6,'RCF data'!BP8,IF($B$2=Selectors!$F$7,'RCF data'!CG8,IF($B$2=Selectors!$F$8,'RCF data'!CX8,FALSE))))))</f>
        <v>0</v>
      </c>
      <c r="W7" s="84" t="b">
        <f>IF($B$2=Selectors!$F$3,'RCF data'!R8,IF($B$2=Selectors!$F$4,'RCF data'!AI8,IF($B$2=Selectors!$F$5,'RCF data'!AZ8,IF($B$2=Selectors!$F$6,'RCF data'!BQ8,IF($B$2=Selectors!$F$7,'RCF data'!CH8,IF($B$2=Selectors!$F$8,'RCF data'!CY8,FALSE))))))</f>
        <v>0</v>
      </c>
      <c r="X7" s="33" t="b">
        <f>IF($B$2=Selectors!$F$3,'RCF data'!S8,IF($B$2=Selectors!$F$4,'RCF data'!AJ8,IF($B$2=Selectors!$F$5,'RCF data'!BA8,IF($B$2=Selectors!$F$6,'RCF data'!BR8,IF($B$2=Selectors!$F$7,'RCF data'!CI8,IF($B$2=Selectors!$F$8,'RCF data'!CZ8,FALSE))))))</f>
        <v>0</v>
      </c>
    </row>
    <row r="8" spans="1:25" x14ac:dyDescent="0.3">
      <c r="B8" s="27" t="s">
        <v>10</v>
      </c>
      <c r="C8" s="6">
        <v>0.2</v>
      </c>
      <c r="D8" s="98">
        <f t="shared" si="0"/>
        <v>0</v>
      </c>
      <c r="E8" s="5"/>
      <c r="F8" s="86">
        <f t="shared" si="2"/>
        <v>0</v>
      </c>
      <c r="G8" s="86">
        <f t="shared" si="1"/>
        <v>0</v>
      </c>
      <c r="H8" s="86"/>
      <c r="I8" s="84" t="b">
        <f>IF($B$2=Selectors!$F$3,'RCF data'!D9,IF($B$2=Selectors!$F$4,'RCF data'!U9,IF($B$2=Selectors!$F$5,'RCF data'!AL9,IF($B$2=Selectors!$F$6,'RCF data'!BC9,IF($B$2=Selectors!$F$7,'RCF data'!BT9,IF($B$2=Selectors!$F$8,'RCF data'!CK9,FALSE))))))</f>
        <v>0</v>
      </c>
      <c r="J8" s="84" t="b">
        <f>IF($B$2=Selectors!$F$3,'RCF data'!E9,IF($B$2=Selectors!$F$4,'RCF data'!V9,IF($B$2=Selectors!$F$5,'RCF data'!AM9,IF($B$2=Selectors!$F$6,'RCF data'!BD9,IF($B$2=Selectors!$F$7,'RCF data'!BU9,IF($B$2=Selectors!$F$8,'RCF data'!CL9,FALSE))))))</f>
        <v>0</v>
      </c>
      <c r="K8" s="84" t="b">
        <f>IF($B$2=Selectors!$F$3,'RCF data'!F9,IF($B$2=Selectors!$F$4,'RCF data'!W9,IF($B$2=Selectors!$F$5,'RCF data'!AN9,IF($B$2=Selectors!$F$6,'RCF data'!BE9,IF($B$2=Selectors!$F$7,'RCF data'!BV9,IF($B$2=Selectors!$F$8,'RCF data'!CM9,FALSE))))))</f>
        <v>0</v>
      </c>
      <c r="L8" s="84" t="b">
        <f>IF($B$2=Selectors!$F$3,'RCF data'!G9,IF($B$2=Selectors!$F$4,'RCF data'!X9,IF($B$2=Selectors!$F$5,'RCF data'!AO9,IF($B$2=Selectors!$F$6,'RCF data'!BF9,IF($B$2=Selectors!$F$7,'RCF data'!BW9,IF($B$2=Selectors!$F$8,'RCF data'!CN9,FALSE))))))</f>
        <v>0</v>
      </c>
      <c r="M8" s="84" t="b">
        <f>IF($B$2=Selectors!$F$3,'RCF data'!H9,IF($B$2=Selectors!$F$4,'RCF data'!Y9,IF($B$2=Selectors!$F$5,'RCF data'!AP9,IF($B$2=Selectors!$F$6,'RCF data'!BG9,IF($B$2=Selectors!$F$7,'RCF data'!BX9,IF($B$2=Selectors!$F$8,'RCF data'!CO9,FALSE))))))</f>
        <v>0</v>
      </c>
      <c r="N8" s="84" t="b">
        <f>IF($B$2=Selectors!$F$3,'RCF data'!I9,IF($B$2=Selectors!$F$4,'RCF data'!Z9,IF($B$2=Selectors!$F$5,'RCF data'!AQ9,IF($B$2=Selectors!$F$6,'RCF data'!BH9,IF($B$2=Selectors!$F$7,'RCF data'!BY9,IF($B$2=Selectors!$F$8,'RCF data'!CP9,FALSE))))))</f>
        <v>0</v>
      </c>
      <c r="O8" s="84" t="b">
        <f>IF($B$2=Selectors!$F$3,'RCF data'!J9,IF($B$2=Selectors!$F$4,'RCF data'!AA9,IF($B$2=Selectors!$F$5,'RCF data'!AR9,IF($B$2=Selectors!$F$6,'RCF data'!BI9,IF($B$2=Selectors!$F$7,'RCF data'!BZ9,IF($B$2=Selectors!$F$8,'RCF data'!CQ9,FALSE))))))</f>
        <v>0</v>
      </c>
      <c r="P8" s="84" t="b">
        <f>IF($B$2=Selectors!$F$3,'RCF data'!K9,IF($B$2=Selectors!$F$4,'RCF data'!AB9,IF($B$2=Selectors!$F$5,'RCF data'!AS9,IF($B$2=Selectors!$F$6,'RCF data'!BJ9,IF($B$2=Selectors!$F$7,'RCF data'!CA9,IF($B$2=Selectors!$F$8,'RCF data'!CR9,FALSE))))))</f>
        <v>0</v>
      </c>
      <c r="Q8" s="84" t="b">
        <f>IF($B$2=Selectors!$F$3,'RCF data'!L9,IF($B$2=Selectors!$F$4,'RCF data'!AC9,IF($B$2=Selectors!$F$5,'RCF data'!AT9,IF($B$2=Selectors!$F$6,'RCF data'!BK9,IF($B$2=Selectors!$F$7,'RCF data'!CB9,IF($B$2=Selectors!$F$8,'RCF data'!CS9,FALSE))))))</f>
        <v>0</v>
      </c>
      <c r="R8" s="84" t="b">
        <f>IF($B$2=Selectors!$F$3,'RCF data'!M9,IF($B$2=Selectors!$F$4,'RCF data'!AD9,IF($B$2=Selectors!$F$5,'RCF data'!AU9,IF($B$2=Selectors!$F$6,'RCF data'!BL9,IF($B$2=Selectors!$F$7,'RCF data'!CC9,IF($B$2=Selectors!$F$8,'RCF data'!CT9,FALSE))))))</f>
        <v>0</v>
      </c>
      <c r="S8" s="84" t="b">
        <f>IF($B$2=Selectors!$F$3,'RCF data'!N9,IF($B$2=Selectors!$F$4,'RCF data'!AE9,IF($B$2=Selectors!$F$5,'RCF data'!AV9,IF($B$2=Selectors!$F$6,'RCF data'!BM9,IF($B$2=Selectors!$F$7,'RCF data'!CD9,IF($B$2=Selectors!$F$8,'RCF data'!CU9,FALSE))))))</f>
        <v>0</v>
      </c>
      <c r="T8" s="84" t="b">
        <f>IF($B$2=Selectors!$F$3,'RCF data'!O9,IF($B$2=Selectors!$F$4,'RCF data'!AF9,IF($B$2=Selectors!$F$5,'RCF data'!AW9,IF($B$2=Selectors!$F$6,'RCF data'!BN9,IF($B$2=Selectors!$F$7,'RCF data'!CE9,IF($B$2=Selectors!$F$8,'RCF data'!CV9,FALSE))))))</f>
        <v>0</v>
      </c>
      <c r="U8" s="84" t="b">
        <f>IF($B$2=Selectors!$F$3,'RCF data'!P9,IF($B$2=Selectors!$F$4,'RCF data'!AG9,IF($B$2=Selectors!$F$5,'RCF data'!AX9,IF($B$2=Selectors!$F$6,'RCF data'!BO9,IF($B$2=Selectors!$F$7,'RCF data'!CF9,IF($B$2=Selectors!$F$8,'RCF data'!CW9,FALSE))))))</f>
        <v>0</v>
      </c>
      <c r="V8" s="84" t="b">
        <f>IF($B$2=Selectors!$F$3,'RCF data'!Q9,IF($B$2=Selectors!$F$4,'RCF data'!AH9,IF($B$2=Selectors!$F$5,'RCF data'!AY9,IF($B$2=Selectors!$F$6,'RCF data'!BP9,IF($B$2=Selectors!$F$7,'RCF data'!CG9,IF($B$2=Selectors!$F$8,'RCF data'!CX9,FALSE))))))</f>
        <v>0</v>
      </c>
      <c r="W8" s="84" t="b">
        <f>IF($B$2=Selectors!$F$3,'RCF data'!R9,IF($B$2=Selectors!$F$4,'RCF data'!AI9,IF($B$2=Selectors!$F$5,'RCF data'!AZ9,IF($B$2=Selectors!$F$6,'RCF data'!BQ9,IF($B$2=Selectors!$F$7,'RCF data'!CH9,IF($B$2=Selectors!$F$8,'RCF data'!CY9,FALSE))))))</f>
        <v>0</v>
      </c>
      <c r="X8" s="33" t="b">
        <f>IF($B$2=Selectors!$F$3,'RCF data'!S9,IF($B$2=Selectors!$F$4,'RCF data'!AJ9,IF($B$2=Selectors!$F$5,'RCF data'!BA9,IF($B$2=Selectors!$F$6,'RCF data'!BR9,IF($B$2=Selectors!$F$7,'RCF data'!CI9,IF($B$2=Selectors!$F$8,'RCF data'!CZ9,FALSE))))))</f>
        <v>0</v>
      </c>
    </row>
    <row r="9" spans="1:25" x14ac:dyDescent="0.3">
      <c r="B9" s="27" t="s">
        <v>11</v>
      </c>
      <c r="C9" s="6">
        <v>0.25</v>
      </c>
      <c r="D9" s="98">
        <f t="shared" si="0"/>
        <v>0</v>
      </c>
      <c r="E9" s="85"/>
      <c r="F9" s="86">
        <f t="shared" si="2"/>
        <v>0</v>
      </c>
      <c r="G9" s="86">
        <f t="shared" si="1"/>
        <v>0</v>
      </c>
      <c r="H9" s="86"/>
      <c r="I9" s="84" t="b">
        <f>IF($B$2=Selectors!$F$3,'RCF data'!D10,IF($B$2=Selectors!$F$4,'RCF data'!U10,IF($B$2=Selectors!$F$5,'RCF data'!AL10,IF($B$2=Selectors!$F$6,'RCF data'!BC10,IF($B$2=Selectors!$F$7,'RCF data'!BT10,IF($B$2=Selectors!$F$8,'RCF data'!CK10,FALSE))))))</f>
        <v>0</v>
      </c>
      <c r="J9" s="84" t="b">
        <f>IF($B$2=Selectors!$F$3,'RCF data'!E10,IF($B$2=Selectors!$F$4,'RCF data'!V10,IF($B$2=Selectors!$F$5,'RCF data'!AM10,IF($B$2=Selectors!$F$6,'RCF data'!BD10,IF($B$2=Selectors!$F$7,'RCF data'!BU10,IF($B$2=Selectors!$F$8,'RCF data'!CL10,FALSE))))))</f>
        <v>0</v>
      </c>
      <c r="K9" s="84" t="b">
        <f>IF($B$2=Selectors!$F$3,'RCF data'!F10,IF($B$2=Selectors!$F$4,'RCF data'!W10,IF($B$2=Selectors!$F$5,'RCF data'!AN10,IF($B$2=Selectors!$F$6,'RCF data'!BE10,IF($B$2=Selectors!$F$7,'RCF data'!BV10,IF($B$2=Selectors!$F$8,'RCF data'!CM10,FALSE))))))</f>
        <v>0</v>
      </c>
      <c r="L9" s="84" t="b">
        <f>IF($B$2=Selectors!$F$3,'RCF data'!G10,IF($B$2=Selectors!$F$4,'RCF data'!X10,IF($B$2=Selectors!$F$5,'RCF data'!AO10,IF($B$2=Selectors!$F$6,'RCF data'!BF10,IF($B$2=Selectors!$F$7,'RCF data'!BW10,IF($B$2=Selectors!$F$8,'RCF data'!CN10,FALSE))))))</f>
        <v>0</v>
      </c>
      <c r="M9" s="84" t="b">
        <f>IF($B$2=Selectors!$F$3,'RCF data'!H10,IF($B$2=Selectors!$F$4,'RCF data'!Y10,IF($B$2=Selectors!$F$5,'RCF data'!AP10,IF($B$2=Selectors!$F$6,'RCF data'!BG10,IF($B$2=Selectors!$F$7,'RCF data'!BX10,IF($B$2=Selectors!$F$8,'RCF data'!CO10,FALSE))))))</f>
        <v>0</v>
      </c>
      <c r="N9" s="84" t="b">
        <f>IF($B$2=Selectors!$F$3,'RCF data'!I10,IF($B$2=Selectors!$F$4,'RCF data'!Z10,IF($B$2=Selectors!$F$5,'RCF data'!AQ10,IF($B$2=Selectors!$F$6,'RCF data'!BH10,IF($B$2=Selectors!$F$7,'RCF data'!BY10,IF($B$2=Selectors!$F$8,'RCF data'!CP10,FALSE))))))</f>
        <v>0</v>
      </c>
      <c r="O9" s="84" t="b">
        <f>IF($B$2=Selectors!$F$3,'RCF data'!J10,IF($B$2=Selectors!$F$4,'RCF data'!AA10,IF($B$2=Selectors!$F$5,'RCF data'!AR10,IF($B$2=Selectors!$F$6,'RCF data'!BI10,IF($B$2=Selectors!$F$7,'RCF data'!BZ10,IF($B$2=Selectors!$F$8,'RCF data'!CQ10,FALSE))))))</f>
        <v>0</v>
      </c>
      <c r="P9" s="84" t="b">
        <f>IF($B$2=Selectors!$F$3,'RCF data'!K10,IF($B$2=Selectors!$F$4,'RCF data'!AB10,IF($B$2=Selectors!$F$5,'RCF data'!AS10,IF($B$2=Selectors!$F$6,'RCF data'!BJ10,IF($B$2=Selectors!$F$7,'RCF data'!CA10,IF($B$2=Selectors!$F$8,'RCF data'!CR10,FALSE))))))</f>
        <v>0</v>
      </c>
      <c r="Q9" s="84" t="b">
        <f>IF($B$2=Selectors!$F$3,'RCF data'!L10,IF($B$2=Selectors!$F$4,'RCF data'!AC10,IF($B$2=Selectors!$F$5,'RCF data'!AT10,IF($B$2=Selectors!$F$6,'RCF data'!BK10,IF($B$2=Selectors!$F$7,'RCF data'!CB10,IF($B$2=Selectors!$F$8,'RCF data'!CS10,FALSE))))))</f>
        <v>0</v>
      </c>
      <c r="R9" s="84" t="b">
        <f>IF($B$2=Selectors!$F$3,'RCF data'!M10,IF($B$2=Selectors!$F$4,'RCF data'!AD10,IF($B$2=Selectors!$F$5,'RCF data'!AU10,IF($B$2=Selectors!$F$6,'RCF data'!BL10,IF($B$2=Selectors!$F$7,'RCF data'!CC10,IF($B$2=Selectors!$F$8,'RCF data'!CT10,FALSE))))))</f>
        <v>0</v>
      </c>
      <c r="S9" s="84" t="b">
        <f>IF($B$2=Selectors!$F$3,'RCF data'!N10,IF($B$2=Selectors!$F$4,'RCF data'!AE10,IF($B$2=Selectors!$F$5,'RCF data'!AV10,IF($B$2=Selectors!$F$6,'RCF data'!BM10,IF($B$2=Selectors!$F$7,'RCF data'!CD10,IF($B$2=Selectors!$F$8,'RCF data'!CU10,FALSE))))))</f>
        <v>0</v>
      </c>
      <c r="T9" s="84" t="b">
        <f>IF($B$2=Selectors!$F$3,'RCF data'!O10,IF($B$2=Selectors!$F$4,'RCF data'!AF10,IF($B$2=Selectors!$F$5,'RCF data'!AW10,IF($B$2=Selectors!$F$6,'RCF data'!BN10,IF($B$2=Selectors!$F$7,'RCF data'!CE10,IF($B$2=Selectors!$F$8,'RCF data'!CV10,FALSE))))))</f>
        <v>0</v>
      </c>
      <c r="U9" s="84" t="b">
        <f>IF($B$2=Selectors!$F$3,'RCF data'!P10,IF($B$2=Selectors!$F$4,'RCF data'!AG10,IF($B$2=Selectors!$F$5,'RCF data'!AX10,IF($B$2=Selectors!$F$6,'RCF data'!BO10,IF($B$2=Selectors!$F$7,'RCF data'!CF10,IF($B$2=Selectors!$F$8,'RCF data'!CW10,FALSE))))))</f>
        <v>0</v>
      </c>
      <c r="V9" s="84" t="b">
        <f>IF($B$2=Selectors!$F$3,'RCF data'!Q10,IF($B$2=Selectors!$F$4,'RCF data'!AH10,IF($B$2=Selectors!$F$5,'RCF data'!AY10,IF($B$2=Selectors!$F$6,'RCF data'!BP10,IF($B$2=Selectors!$F$7,'RCF data'!CG10,IF($B$2=Selectors!$F$8,'RCF data'!CX10,FALSE))))))</f>
        <v>0</v>
      </c>
      <c r="W9" s="84" t="b">
        <f>IF($B$2=Selectors!$F$3,'RCF data'!R10,IF($B$2=Selectors!$F$4,'RCF data'!AI10,IF($B$2=Selectors!$F$5,'RCF data'!AZ10,IF($B$2=Selectors!$F$6,'RCF data'!BQ10,IF($B$2=Selectors!$F$7,'RCF data'!CH10,IF($B$2=Selectors!$F$8,'RCF data'!CY10,FALSE))))))</f>
        <v>0</v>
      </c>
      <c r="X9" s="33" t="b">
        <f>IF($B$2=Selectors!$F$3,'RCF data'!S10,IF($B$2=Selectors!$F$4,'RCF data'!AJ10,IF($B$2=Selectors!$F$5,'RCF data'!BA10,IF($B$2=Selectors!$F$6,'RCF data'!BR10,IF($B$2=Selectors!$F$7,'RCF data'!CI10,IF($B$2=Selectors!$F$8,'RCF data'!CZ10,FALSE))))))</f>
        <v>0</v>
      </c>
    </row>
    <row r="10" spans="1:25" x14ac:dyDescent="0.3">
      <c r="B10" s="27" t="s">
        <v>15</v>
      </c>
      <c r="C10" s="6">
        <v>0.3</v>
      </c>
      <c r="D10" s="98">
        <f t="shared" si="0"/>
        <v>0</v>
      </c>
      <c r="E10" s="5"/>
      <c r="F10" s="86">
        <f t="shared" si="2"/>
        <v>0</v>
      </c>
      <c r="G10" s="86">
        <f t="shared" si="1"/>
        <v>0</v>
      </c>
      <c r="H10" s="86"/>
      <c r="I10" s="84" t="b">
        <f>IF($B$2=Selectors!$F$3,'RCF data'!D11,IF($B$2=Selectors!$F$4,'RCF data'!U11,IF($B$2=Selectors!$F$5,'RCF data'!AL11,IF($B$2=Selectors!$F$6,'RCF data'!BC11,IF($B$2=Selectors!$F$7,'RCF data'!BT11,IF($B$2=Selectors!$F$8,'RCF data'!CK11,FALSE))))))</f>
        <v>0</v>
      </c>
      <c r="J10" s="84" t="b">
        <f>IF($B$2=Selectors!$F$3,'RCF data'!E11,IF($B$2=Selectors!$F$4,'RCF data'!V11,IF($B$2=Selectors!$F$5,'RCF data'!AM11,IF($B$2=Selectors!$F$6,'RCF data'!BD11,IF($B$2=Selectors!$F$7,'RCF data'!BU11,IF($B$2=Selectors!$F$8,'RCF data'!CL11,FALSE))))))</f>
        <v>0</v>
      </c>
      <c r="K10" s="84" t="b">
        <f>IF($B$2=Selectors!$F$3,'RCF data'!F11,IF($B$2=Selectors!$F$4,'RCF data'!W11,IF($B$2=Selectors!$F$5,'RCF data'!AN11,IF($B$2=Selectors!$F$6,'RCF data'!BE11,IF($B$2=Selectors!$F$7,'RCF data'!BV11,IF($B$2=Selectors!$F$8,'RCF data'!CM11,FALSE))))))</f>
        <v>0</v>
      </c>
      <c r="L10" s="84" t="b">
        <f>IF($B$2=Selectors!$F$3,'RCF data'!G11,IF($B$2=Selectors!$F$4,'RCF data'!X11,IF($B$2=Selectors!$F$5,'RCF data'!AO11,IF($B$2=Selectors!$F$6,'RCF data'!BF11,IF($B$2=Selectors!$F$7,'RCF data'!BW11,IF($B$2=Selectors!$F$8,'RCF data'!CN11,FALSE))))))</f>
        <v>0</v>
      </c>
      <c r="M10" s="84" t="b">
        <f>IF($B$2=Selectors!$F$3,'RCF data'!H11,IF($B$2=Selectors!$F$4,'RCF data'!Y11,IF($B$2=Selectors!$F$5,'RCF data'!AP11,IF($B$2=Selectors!$F$6,'RCF data'!BG11,IF($B$2=Selectors!$F$7,'RCF data'!BX11,IF($B$2=Selectors!$F$8,'RCF data'!CO11,FALSE))))))</f>
        <v>0</v>
      </c>
      <c r="N10" s="84" t="b">
        <f>IF($B$2=Selectors!$F$3,'RCF data'!I11,IF($B$2=Selectors!$F$4,'RCF data'!Z11,IF($B$2=Selectors!$F$5,'RCF data'!AQ11,IF($B$2=Selectors!$F$6,'RCF data'!BH11,IF($B$2=Selectors!$F$7,'RCF data'!BY11,IF($B$2=Selectors!$F$8,'RCF data'!CP11,FALSE))))))</f>
        <v>0</v>
      </c>
      <c r="O10" s="84" t="b">
        <f>IF($B$2=Selectors!$F$3,'RCF data'!J11,IF($B$2=Selectors!$F$4,'RCF data'!AA11,IF($B$2=Selectors!$F$5,'RCF data'!AR11,IF($B$2=Selectors!$F$6,'RCF data'!BI11,IF($B$2=Selectors!$F$7,'RCF data'!BZ11,IF($B$2=Selectors!$F$8,'RCF data'!CQ11,FALSE))))))</f>
        <v>0</v>
      </c>
      <c r="P10" s="84" t="b">
        <f>IF($B$2=Selectors!$F$3,'RCF data'!K11,IF($B$2=Selectors!$F$4,'RCF data'!AB11,IF($B$2=Selectors!$F$5,'RCF data'!AS11,IF($B$2=Selectors!$F$6,'RCF data'!BJ11,IF($B$2=Selectors!$F$7,'RCF data'!CA11,IF($B$2=Selectors!$F$8,'RCF data'!CR11,FALSE))))))</f>
        <v>0</v>
      </c>
      <c r="Q10" s="84" t="b">
        <f>IF($B$2=Selectors!$F$3,'RCF data'!L11,IF($B$2=Selectors!$F$4,'RCF data'!AC11,IF($B$2=Selectors!$F$5,'RCF data'!AT11,IF($B$2=Selectors!$F$6,'RCF data'!BK11,IF($B$2=Selectors!$F$7,'RCF data'!CB11,IF($B$2=Selectors!$F$8,'RCF data'!CS11,FALSE))))))</f>
        <v>0</v>
      </c>
      <c r="R10" s="84" t="b">
        <f>IF($B$2=Selectors!$F$3,'RCF data'!M11,IF($B$2=Selectors!$F$4,'RCF data'!AD11,IF($B$2=Selectors!$F$5,'RCF data'!AU11,IF($B$2=Selectors!$F$6,'RCF data'!BL11,IF($B$2=Selectors!$F$7,'RCF data'!CC11,IF($B$2=Selectors!$F$8,'RCF data'!CT11,FALSE))))))</f>
        <v>0</v>
      </c>
      <c r="S10" s="84" t="b">
        <f>IF($B$2=Selectors!$F$3,'RCF data'!N11,IF($B$2=Selectors!$F$4,'RCF data'!AE11,IF($B$2=Selectors!$F$5,'RCF data'!AV11,IF($B$2=Selectors!$F$6,'RCF data'!BM11,IF($B$2=Selectors!$F$7,'RCF data'!CD11,IF($B$2=Selectors!$F$8,'RCF data'!CU11,FALSE))))))</f>
        <v>0</v>
      </c>
      <c r="T10" s="84" t="b">
        <f>IF($B$2=Selectors!$F$3,'RCF data'!O11,IF($B$2=Selectors!$F$4,'RCF data'!AF11,IF($B$2=Selectors!$F$5,'RCF data'!AW11,IF($B$2=Selectors!$F$6,'RCF data'!BN11,IF($B$2=Selectors!$F$7,'RCF data'!CE11,IF($B$2=Selectors!$F$8,'RCF data'!CV11,FALSE))))))</f>
        <v>0</v>
      </c>
      <c r="U10" s="84" t="b">
        <f>IF($B$2=Selectors!$F$3,'RCF data'!P11,IF($B$2=Selectors!$F$4,'RCF data'!AG11,IF($B$2=Selectors!$F$5,'RCF data'!AX11,IF($B$2=Selectors!$F$6,'RCF data'!BO11,IF($B$2=Selectors!$F$7,'RCF data'!CF11,IF($B$2=Selectors!$F$8,'RCF data'!CW11,FALSE))))))</f>
        <v>0</v>
      </c>
      <c r="V10" s="84" t="b">
        <f>IF($B$2=Selectors!$F$3,'RCF data'!Q11,IF($B$2=Selectors!$F$4,'RCF data'!AH11,IF($B$2=Selectors!$F$5,'RCF data'!AY11,IF($B$2=Selectors!$F$6,'RCF data'!BP11,IF($B$2=Selectors!$F$7,'RCF data'!CG11,IF($B$2=Selectors!$F$8,'RCF data'!CX11,FALSE))))))</f>
        <v>0</v>
      </c>
      <c r="W10" s="84" t="b">
        <f>IF($B$2=Selectors!$F$3,'RCF data'!R11,IF($B$2=Selectors!$F$4,'RCF data'!AI11,IF($B$2=Selectors!$F$5,'RCF data'!AZ11,IF($B$2=Selectors!$F$6,'RCF data'!BQ11,IF($B$2=Selectors!$F$7,'RCF data'!CH11,IF($B$2=Selectors!$F$8,'RCF data'!CY11,FALSE))))))</f>
        <v>0</v>
      </c>
      <c r="X10" s="33" t="b">
        <f>IF($B$2=Selectors!$F$3,'RCF data'!S11,IF($B$2=Selectors!$F$4,'RCF data'!AJ11,IF($B$2=Selectors!$F$5,'RCF data'!BA11,IF($B$2=Selectors!$F$6,'RCF data'!BR11,IF($B$2=Selectors!$F$7,'RCF data'!CI11,IF($B$2=Selectors!$F$8,'RCF data'!CZ11,FALSE))))))</f>
        <v>0</v>
      </c>
    </row>
    <row r="11" spans="1:25" x14ac:dyDescent="0.3">
      <c r="B11" s="27" t="s">
        <v>16</v>
      </c>
      <c r="C11" s="6">
        <v>0.35</v>
      </c>
      <c r="D11" s="98">
        <f t="shared" si="0"/>
        <v>0</v>
      </c>
      <c r="E11" s="5"/>
      <c r="F11" s="86">
        <f t="shared" si="2"/>
        <v>0</v>
      </c>
      <c r="G11" s="86">
        <f t="shared" si="1"/>
        <v>0</v>
      </c>
      <c r="H11" s="86"/>
      <c r="I11" s="84" t="b">
        <f>IF($B$2=Selectors!$F$3,'RCF data'!D12,IF($B$2=Selectors!$F$4,'RCF data'!U12,IF($B$2=Selectors!$F$5,'RCF data'!AL12,IF($B$2=Selectors!$F$6,'RCF data'!BC12,IF($B$2=Selectors!$F$7,'RCF data'!BT12,IF($B$2=Selectors!$F$8,'RCF data'!CK12,FALSE))))))</f>
        <v>0</v>
      </c>
      <c r="J11" s="84" t="b">
        <f>IF($B$2=Selectors!$F$3,'RCF data'!E12,IF($B$2=Selectors!$F$4,'RCF data'!V12,IF($B$2=Selectors!$F$5,'RCF data'!AM12,IF($B$2=Selectors!$F$6,'RCF data'!BD12,IF($B$2=Selectors!$F$7,'RCF data'!BU12,IF($B$2=Selectors!$F$8,'RCF data'!CL12,FALSE))))))</f>
        <v>0</v>
      </c>
      <c r="K11" s="84" t="b">
        <f>IF($B$2=Selectors!$F$3,'RCF data'!F12,IF($B$2=Selectors!$F$4,'RCF data'!W12,IF($B$2=Selectors!$F$5,'RCF data'!AN12,IF($B$2=Selectors!$F$6,'RCF data'!BE12,IF($B$2=Selectors!$F$7,'RCF data'!BV12,IF($B$2=Selectors!$F$8,'RCF data'!CM12,FALSE))))))</f>
        <v>0</v>
      </c>
      <c r="L11" s="84" t="b">
        <f>IF($B$2=Selectors!$F$3,'RCF data'!G12,IF($B$2=Selectors!$F$4,'RCF data'!X12,IF($B$2=Selectors!$F$5,'RCF data'!AO12,IF($B$2=Selectors!$F$6,'RCF data'!BF12,IF($B$2=Selectors!$F$7,'RCF data'!BW12,IF($B$2=Selectors!$F$8,'RCF data'!CN12,FALSE))))))</f>
        <v>0</v>
      </c>
      <c r="M11" s="84" t="b">
        <f>IF($B$2=Selectors!$F$3,'RCF data'!H12,IF($B$2=Selectors!$F$4,'RCF data'!Y12,IF($B$2=Selectors!$F$5,'RCF data'!AP12,IF($B$2=Selectors!$F$6,'RCF data'!BG12,IF($B$2=Selectors!$F$7,'RCF data'!BX12,IF($B$2=Selectors!$F$8,'RCF data'!CO12,FALSE))))))</f>
        <v>0</v>
      </c>
      <c r="N11" s="84" t="b">
        <f>IF($B$2=Selectors!$F$3,'RCF data'!I12,IF($B$2=Selectors!$F$4,'RCF data'!Z12,IF($B$2=Selectors!$F$5,'RCF data'!AQ12,IF($B$2=Selectors!$F$6,'RCF data'!BH12,IF($B$2=Selectors!$F$7,'RCF data'!BY12,IF($B$2=Selectors!$F$8,'RCF data'!CP12,FALSE))))))</f>
        <v>0</v>
      </c>
      <c r="O11" s="84" t="b">
        <f>IF($B$2=Selectors!$F$3,'RCF data'!J12,IF($B$2=Selectors!$F$4,'RCF data'!AA12,IF($B$2=Selectors!$F$5,'RCF data'!AR12,IF($B$2=Selectors!$F$6,'RCF data'!BI12,IF($B$2=Selectors!$F$7,'RCF data'!BZ12,IF($B$2=Selectors!$F$8,'RCF data'!CQ12,FALSE))))))</f>
        <v>0</v>
      </c>
      <c r="P11" s="84" t="b">
        <f>IF($B$2=Selectors!$F$3,'RCF data'!K12,IF($B$2=Selectors!$F$4,'RCF data'!AB12,IF($B$2=Selectors!$F$5,'RCF data'!AS12,IF($B$2=Selectors!$F$6,'RCF data'!BJ12,IF($B$2=Selectors!$F$7,'RCF data'!CA12,IF($B$2=Selectors!$F$8,'RCF data'!CR12,FALSE))))))</f>
        <v>0</v>
      </c>
      <c r="Q11" s="84" t="b">
        <f>IF($B$2=Selectors!$F$3,'RCF data'!L12,IF($B$2=Selectors!$F$4,'RCF data'!AC12,IF($B$2=Selectors!$F$5,'RCF data'!AT12,IF($B$2=Selectors!$F$6,'RCF data'!BK12,IF($B$2=Selectors!$F$7,'RCF data'!CB12,IF($B$2=Selectors!$F$8,'RCF data'!CS12,FALSE))))))</f>
        <v>0</v>
      </c>
      <c r="R11" s="84" t="b">
        <f>IF($B$2=Selectors!$F$3,'RCF data'!M12,IF($B$2=Selectors!$F$4,'RCF data'!AD12,IF($B$2=Selectors!$F$5,'RCF data'!AU12,IF($B$2=Selectors!$F$6,'RCF data'!BL12,IF($B$2=Selectors!$F$7,'RCF data'!CC12,IF($B$2=Selectors!$F$8,'RCF data'!CT12,FALSE))))))</f>
        <v>0</v>
      </c>
      <c r="S11" s="84" t="b">
        <f>IF($B$2=Selectors!$F$3,'RCF data'!N12,IF($B$2=Selectors!$F$4,'RCF data'!AE12,IF($B$2=Selectors!$F$5,'RCF data'!AV12,IF($B$2=Selectors!$F$6,'RCF data'!BM12,IF($B$2=Selectors!$F$7,'RCF data'!CD12,IF($B$2=Selectors!$F$8,'RCF data'!CU12,FALSE))))))</f>
        <v>0</v>
      </c>
      <c r="T11" s="84" t="b">
        <f>IF($B$2=Selectors!$F$3,'RCF data'!O12,IF($B$2=Selectors!$F$4,'RCF data'!AF12,IF($B$2=Selectors!$F$5,'RCF data'!AW12,IF($B$2=Selectors!$F$6,'RCF data'!BN12,IF($B$2=Selectors!$F$7,'RCF data'!CE12,IF($B$2=Selectors!$F$8,'RCF data'!CV12,FALSE))))))</f>
        <v>0</v>
      </c>
      <c r="U11" s="84" t="b">
        <f>IF($B$2=Selectors!$F$3,'RCF data'!P12,IF($B$2=Selectors!$F$4,'RCF data'!AG12,IF($B$2=Selectors!$F$5,'RCF data'!AX12,IF($B$2=Selectors!$F$6,'RCF data'!BO12,IF($B$2=Selectors!$F$7,'RCF data'!CF12,IF($B$2=Selectors!$F$8,'RCF data'!CW12,FALSE))))))</f>
        <v>0</v>
      </c>
      <c r="V11" s="84" t="b">
        <f>IF($B$2=Selectors!$F$3,'RCF data'!Q12,IF($B$2=Selectors!$F$4,'RCF data'!AH12,IF($B$2=Selectors!$F$5,'RCF data'!AY12,IF($B$2=Selectors!$F$6,'RCF data'!BP12,IF($B$2=Selectors!$F$7,'RCF data'!CG12,IF($B$2=Selectors!$F$8,'RCF data'!CX12,FALSE))))))</f>
        <v>0</v>
      </c>
      <c r="W11" s="84" t="b">
        <f>IF($B$2=Selectors!$F$3,'RCF data'!R12,IF($B$2=Selectors!$F$4,'RCF data'!AI12,IF($B$2=Selectors!$F$5,'RCF data'!AZ12,IF($B$2=Selectors!$F$6,'RCF data'!BQ12,IF($B$2=Selectors!$F$7,'RCF data'!CH12,IF($B$2=Selectors!$F$8,'RCF data'!CY12,FALSE))))))</f>
        <v>0</v>
      </c>
      <c r="X11" s="33" t="b">
        <f>IF($B$2=Selectors!$F$3,'RCF data'!S12,IF($B$2=Selectors!$F$4,'RCF data'!AJ12,IF($B$2=Selectors!$F$5,'RCF data'!BA12,IF($B$2=Selectors!$F$6,'RCF data'!BR12,IF($B$2=Selectors!$F$7,'RCF data'!CI12,IF($B$2=Selectors!$F$8,'RCF data'!CZ12,FALSE))))))</f>
        <v>0</v>
      </c>
    </row>
    <row r="12" spans="1:25" x14ac:dyDescent="0.3">
      <c r="B12" s="27" t="s">
        <v>21</v>
      </c>
      <c r="C12" s="6">
        <v>0.4</v>
      </c>
      <c r="D12" s="98">
        <f t="shared" si="0"/>
        <v>0</v>
      </c>
      <c r="E12" s="5"/>
      <c r="F12" s="86">
        <f t="shared" si="2"/>
        <v>0</v>
      </c>
      <c r="G12" s="86">
        <f t="shared" si="1"/>
        <v>0</v>
      </c>
      <c r="H12" s="86"/>
      <c r="I12" s="84" t="b">
        <f>IF($B$2=Selectors!$F$3,'RCF data'!D13,IF($B$2=Selectors!$F$4,'RCF data'!U13,IF($B$2=Selectors!$F$5,'RCF data'!AL13,IF($B$2=Selectors!$F$6,'RCF data'!BC13,IF($B$2=Selectors!$F$7,'RCF data'!BT13,IF($B$2=Selectors!$F$8,'RCF data'!CK13,FALSE))))))</f>
        <v>0</v>
      </c>
      <c r="J12" s="84" t="b">
        <f>IF($B$2=Selectors!$F$3,'RCF data'!E13,IF($B$2=Selectors!$F$4,'RCF data'!V13,IF($B$2=Selectors!$F$5,'RCF data'!AM13,IF($B$2=Selectors!$F$6,'RCF data'!BD13,IF($B$2=Selectors!$F$7,'RCF data'!BU13,IF($B$2=Selectors!$F$8,'RCF data'!CL13,FALSE))))))</f>
        <v>0</v>
      </c>
      <c r="K12" s="84" t="b">
        <f>IF($B$2=Selectors!$F$3,'RCF data'!F13,IF($B$2=Selectors!$F$4,'RCF data'!W13,IF($B$2=Selectors!$F$5,'RCF data'!AN13,IF($B$2=Selectors!$F$6,'RCF data'!BE13,IF($B$2=Selectors!$F$7,'RCF data'!BV13,IF($B$2=Selectors!$F$8,'RCF data'!CM13,FALSE))))))</f>
        <v>0</v>
      </c>
      <c r="L12" s="84" t="b">
        <f>IF($B$2=Selectors!$F$3,'RCF data'!G13,IF($B$2=Selectors!$F$4,'RCF data'!X13,IF($B$2=Selectors!$F$5,'RCF data'!AO13,IF($B$2=Selectors!$F$6,'RCF data'!BF13,IF($B$2=Selectors!$F$7,'RCF data'!BW13,IF($B$2=Selectors!$F$8,'RCF data'!CN13,FALSE))))))</f>
        <v>0</v>
      </c>
      <c r="M12" s="84" t="b">
        <f>IF($B$2=Selectors!$F$3,'RCF data'!H13,IF($B$2=Selectors!$F$4,'RCF data'!Y13,IF($B$2=Selectors!$F$5,'RCF data'!AP13,IF($B$2=Selectors!$F$6,'RCF data'!BG13,IF($B$2=Selectors!$F$7,'RCF data'!BX13,IF($B$2=Selectors!$F$8,'RCF data'!CO13,FALSE))))))</f>
        <v>0</v>
      </c>
      <c r="N12" s="84" t="b">
        <f>IF($B$2=Selectors!$F$3,'RCF data'!I13,IF($B$2=Selectors!$F$4,'RCF data'!Z13,IF($B$2=Selectors!$F$5,'RCF data'!AQ13,IF($B$2=Selectors!$F$6,'RCF data'!BH13,IF($B$2=Selectors!$F$7,'RCF data'!BY13,IF($B$2=Selectors!$F$8,'RCF data'!CP13,FALSE))))))</f>
        <v>0</v>
      </c>
      <c r="O12" s="84" t="b">
        <f>IF($B$2=Selectors!$F$3,'RCF data'!J13,IF($B$2=Selectors!$F$4,'RCF data'!AA13,IF($B$2=Selectors!$F$5,'RCF data'!AR13,IF($B$2=Selectors!$F$6,'RCF data'!BI13,IF($B$2=Selectors!$F$7,'RCF data'!BZ13,IF($B$2=Selectors!$F$8,'RCF data'!CQ13,FALSE))))))</f>
        <v>0</v>
      </c>
      <c r="P12" s="84" t="b">
        <f>IF($B$2=Selectors!$F$3,'RCF data'!K13,IF($B$2=Selectors!$F$4,'RCF data'!AB13,IF($B$2=Selectors!$F$5,'RCF data'!AS13,IF($B$2=Selectors!$F$6,'RCF data'!BJ13,IF($B$2=Selectors!$F$7,'RCF data'!CA13,IF($B$2=Selectors!$F$8,'RCF data'!CR13,FALSE))))))</f>
        <v>0</v>
      </c>
      <c r="Q12" s="84" t="b">
        <f>IF($B$2=Selectors!$F$3,'RCF data'!L13,IF($B$2=Selectors!$F$4,'RCF data'!AC13,IF($B$2=Selectors!$F$5,'RCF data'!AT13,IF($B$2=Selectors!$F$6,'RCF data'!BK13,IF($B$2=Selectors!$F$7,'RCF data'!CB13,IF($B$2=Selectors!$F$8,'RCF data'!CS13,FALSE))))))</f>
        <v>0</v>
      </c>
      <c r="R12" s="84" t="b">
        <f>IF($B$2=Selectors!$F$3,'RCF data'!M13,IF($B$2=Selectors!$F$4,'RCF data'!AD13,IF($B$2=Selectors!$F$5,'RCF data'!AU13,IF($B$2=Selectors!$F$6,'RCF data'!BL13,IF($B$2=Selectors!$F$7,'RCF data'!CC13,IF($B$2=Selectors!$F$8,'RCF data'!CT13,FALSE))))))</f>
        <v>0</v>
      </c>
      <c r="S12" s="84" t="b">
        <f>IF($B$2=Selectors!$F$3,'RCF data'!N13,IF($B$2=Selectors!$F$4,'RCF data'!AE13,IF($B$2=Selectors!$F$5,'RCF data'!AV13,IF($B$2=Selectors!$F$6,'RCF data'!BM13,IF($B$2=Selectors!$F$7,'RCF data'!CD13,IF($B$2=Selectors!$F$8,'RCF data'!CU13,FALSE))))))</f>
        <v>0</v>
      </c>
      <c r="T12" s="84" t="b">
        <f>IF($B$2=Selectors!$F$3,'RCF data'!O13,IF($B$2=Selectors!$F$4,'RCF data'!AF13,IF($B$2=Selectors!$F$5,'RCF data'!AW13,IF($B$2=Selectors!$F$6,'RCF data'!BN13,IF($B$2=Selectors!$F$7,'RCF data'!CE13,IF($B$2=Selectors!$F$8,'RCF data'!CV13,FALSE))))))</f>
        <v>0</v>
      </c>
      <c r="U12" s="84" t="b">
        <f>IF($B$2=Selectors!$F$3,'RCF data'!P13,IF($B$2=Selectors!$F$4,'RCF data'!AG13,IF($B$2=Selectors!$F$5,'RCF data'!AX13,IF($B$2=Selectors!$F$6,'RCF data'!BO13,IF($B$2=Selectors!$F$7,'RCF data'!CF13,IF($B$2=Selectors!$F$8,'RCF data'!CW13,FALSE))))))</f>
        <v>0</v>
      </c>
      <c r="V12" s="84" t="b">
        <f>IF($B$2=Selectors!$F$3,'RCF data'!Q13,IF($B$2=Selectors!$F$4,'RCF data'!AH13,IF($B$2=Selectors!$F$5,'RCF data'!AY13,IF($B$2=Selectors!$F$6,'RCF data'!BP13,IF($B$2=Selectors!$F$7,'RCF data'!CG13,IF($B$2=Selectors!$F$8,'RCF data'!CX13,FALSE))))))</f>
        <v>0</v>
      </c>
      <c r="W12" s="84" t="b">
        <f>IF($B$2=Selectors!$F$3,'RCF data'!R13,IF($B$2=Selectors!$F$4,'RCF data'!AI13,IF($B$2=Selectors!$F$5,'RCF data'!AZ13,IF($B$2=Selectors!$F$6,'RCF data'!BQ13,IF($B$2=Selectors!$F$7,'RCF data'!CH13,IF($B$2=Selectors!$F$8,'RCF data'!CY13,FALSE))))))</f>
        <v>0</v>
      </c>
      <c r="X12" s="33" t="b">
        <f>IF($B$2=Selectors!$F$3,'RCF data'!S13,IF($B$2=Selectors!$F$4,'RCF data'!AJ13,IF($B$2=Selectors!$F$5,'RCF data'!BA13,IF($B$2=Selectors!$F$6,'RCF data'!BR13,IF($B$2=Selectors!$F$7,'RCF data'!CI13,IF($B$2=Selectors!$F$8,'RCF data'!CZ13,FALSE))))))</f>
        <v>0</v>
      </c>
    </row>
    <row r="13" spans="1:25" x14ac:dyDescent="0.3">
      <c r="B13" s="27" t="s">
        <v>22</v>
      </c>
      <c r="C13" s="6">
        <v>0.45</v>
      </c>
      <c r="D13" s="98">
        <f t="shared" si="0"/>
        <v>0</v>
      </c>
      <c r="E13" s="5"/>
      <c r="F13" s="86">
        <f t="shared" si="2"/>
        <v>0</v>
      </c>
      <c r="G13" s="86">
        <f t="shared" si="1"/>
        <v>0</v>
      </c>
      <c r="H13" s="86"/>
      <c r="I13" s="84" t="b">
        <f>IF($B$2=Selectors!$F$3,'RCF data'!D14,IF($B$2=Selectors!$F$4,'RCF data'!U14,IF($B$2=Selectors!$F$5,'RCF data'!AL14,IF($B$2=Selectors!$F$6,'RCF data'!BC14,IF($B$2=Selectors!$F$7,'RCF data'!BT14,IF($B$2=Selectors!$F$8,'RCF data'!CK14,FALSE))))))</f>
        <v>0</v>
      </c>
      <c r="J13" s="84" t="b">
        <f>IF($B$2=Selectors!$F$3,'RCF data'!E14,IF($B$2=Selectors!$F$4,'RCF data'!V14,IF($B$2=Selectors!$F$5,'RCF data'!AM14,IF($B$2=Selectors!$F$6,'RCF data'!BD14,IF($B$2=Selectors!$F$7,'RCF data'!BU14,IF($B$2=Selectors!$F$8,'RCF data'!CL14,FALSE))))))</f>
        <v>0</v>
      </c>
      <c r="K13" s="84" t="b">
        <f>IF($B$2=Selectors!$F$3,'RCF data'!F14,IF($B$2=Selectors!$F$4,'RCF data'!W14,IF($B$2=Selectors!$F$5,'RCF data'!AN14,IF($B$2=Selectors!$F$6,'RCF data'!BE14,IF($B$2=Selectors!$F$7,'RCF data'!BV14,IF($B$2=Selectors!$F$8,'RCF data'!CM14,FALSE))))))</f>
        <v>0</v>
      </c>
      <c r="L13" s="84" t="b">
        <f>IF($B$2=Selectors!$F$3,'RCF data'!G14,IF($B$2=Selectors!$F$4,'RCF data'!X14,IF($B$2=Selectors!$F$5,'RCF data'!AO14,IF($B$2=Selectors!$F$6,'RCF data'!BF14,IF($B$2=Selectors!$F$7,'RCF data'!BW14,IF($B$2=Selectors!$F$8,'RCF data'!CN14,FALSE))))))</f>
        <v>0</v>
      </c>
      <c r="M13" s="84" t="b">
        <f>IF($B$2=Selectors!$F$3,'RCF data'!H14,IF($B$2=Selectors!$F$4,'RCF data'!Y14,IF($B$2=Selectors!$F$5,'RCF data'!AP14,IF($B$2=Selectors!$F$6,'RCF data'!BG14,IF($B$2=Selectors!$F$7,'RCF data'!BX14,IF($B$2=Selectors!$F$8,'RCF data'!CO14,FALSE))))))</f>
        <v>0</v>
      </c>
      <c r="N13" s="84" t="b">
        <f>IF($B$2=Selectors!$F$3,'RCF data'!I14,IF($B$2=Selectors!$F$4,'RCF data'!Z14,IF($B$2=Selectors!$F$5,'RCF data'!AQ14,IF($B$2=Selectors!$F$6,'RCF data'!BH14,IF($B$2=Selectors!$F$7,'RCF data'!BY14,IF($B$2=Selectors!$F$8,'RCF data'!CP14,FALSE))))))</f>
        <v>0</v>
      </c>
      <c r="O13" s="84" t="b">
        <f>IF($B$2=Selectors!$F$3,'RCF data'!J14,IF($B$2=Selectors!$F$4,'RCF data'!AA14,IF($B$2=Selectors!$F$5,'RCF data'!AR14,IF($B$2=Selectors!$F$6,'RCF data'!BI14,IF($B$2=Selectors!$F$7,'RCF data'!BZ14,IF($B$2=Selectors!$F$8,'RCF data'!CQ14,FALSE))))))</f>
        <v>0</v>
      </c>
      <c r="P13" s="84" t="b">
        <f>IF($B$2=Selectors!$F$3,'RCF data'!K14,IF($B$2=Selectors!$F$4,'RCF data'!AB14,IF($B$2=Selectors!$F$5,'RCF data'!AS14,IF($B$2=Selectors!$F$6,'RCF data'!BJ14,IF($B$2=Selectors!$F$7,'RCF data'!CA14,IF($B$2=Selectors!$F$8,'RCF data'!CR14,FALSE))))))</f>
        <v>0</v>
      </c>
      <c r="Q13" s="84" t="b">
        <f>IF($B$2=Selectors!$F$3,'RCF data'!L14,IF($B$2=Selectors!$F$4,'RCF data'!AC14,IF($B$2=Selectors!$F$5,'RCF data'!AT14,IF($B$2=Selectors!$F$6,'RCF data'!BK14,IF($B$2=Selectors!$F$7,'RCF data'!CB14,IF($B$2=Selectors!$F$8,'RCF data'!CS14,FALSE))))))</f>
        <v>0</v>
      </c>
      <c r="R13" s="84" t="b">
        <f>IF($B$2=Selectors!$F$3,'RCF data'!M14,IF($B$2=Selectors!$F$4,'RCF data'!AD14,IF($B$2=Selectors!$F$5,'RCF data'!AU14,IF($B$2=Selectors!$F$6,'RCF data'!BL14,IF($B$2=Selectors!$F$7,'RCF data'!CC14,IF($B$2=Selectors!$F$8,'RCF data'!CT14,FALSE))))))</f>
        <v>0</v>
      </c>
      <c r="S13" s="84" t="b">
        <f>IF($B$2=Selectors!$F$3,'RCF data'!N14,IF($B$2=Selectors!$F$4,'RCF data'!AE14,IF($B$2=Selectors!$F$5,'RCF data'!AV14,IF($B$2=Selectors!$F$6,'RCF data'!BM14,IF($B$2=Selectors!$F$7,'RCF data'!CD14,IF($B$2=Selectors!$F$8,'RCF data'!CU14,FALSE))))))</f>
        <v>0</v>
      </c>
      <c r="T13" s="84" t="b">
        <f>IF($B$2=Selectors!$F$3,'RCF data'!O14,IF($B$2=Selectors!$F$4,'RCF data'!AF14,IF($B$2=Selectors!$F$5,'RCF data'!AW14,IF($B$2=Selectors!$F$6,'RCF data'!BN14,IF($B$2=Selectors!$F$7,'RCF data'!CE14,IF($B$2=Selectors!$F$8,'RCF data'!CV14,FALSE))))))</f>
        <v>0</v>
      </c>
      <c r="U13" s="84" t="b">
        <f>IF($B$2=Selectors!$F$3,'RCF data'!P14,IF($B$2=Selectors!$F$4,'RCF data'!AG14,IF($B$2=Selectors!$F$5,'RCF data'!AX14,IF($B$2=Selectors!$F$6,'RCF data'!BO14,IF($B$2=Selectors!$F$7,'RCF data'!CF14,IF($B$2=Selectors!$F$8,'RCF data'!CW14,FALSE))))))</f>
        <v>0</v>
      </c>
      <c r="V13" s="84" t="b">
        <f>IF($B$2=Selectors!$F$3,'RCF data'!Q14,IF($B$2=Selectors!$F$4,'RCF data'!AH14,IF($B$2=Selectors!$F$5,'RCF data'!AY14,IF($B$2=Selectors!$F$6,'RCF data'!BP14,IF($B$2=Selectors!$F$7,'RCF data'!CG14,IF($B$2=Selectors!$F$8,'RCF data'!CX14,FALSE))))))</f>
        <v>0</v>
      </c>
      <c r="W13" s="84" t="b">
        <f>IF($B$2=Selectors!$F$3,'RCF data'!R14,IF($B$2=Selectors!$F$4,'RCF data'!AI14,IF($B$2=Selectors!$F$5,'RCF data'!AZ14,IF($B$2=Selectors!$F$6,'RCF data'!BQ14,IF($B$2=Selectors!$F$7,'RCF data'!CH14,IF($B$2=Selectors!$F$8,'RCF data'!CY14,FALSE))))))</f>
        <v>0</v>
      </c>
      <c r="X13" s="33" t="b">
        <f>IF($B$2=Selectors!$F$3,'RCF data'!S14,IF($B$2=Selectors!$F$4,'RCF data'!AJ14,IF($B$2=Selectors!$F$5,'RCF data'!BA14,IF($B$2=Selectors!$F$6,'RCF data'!BR14,IF($B$2=Selectors!$F$7,'RCF data'!CI14,IF($B$2=Selectors!$F$8,'RCF data'!CZ14,FALSE))))))</f>
        <v>0</v>
      </c>
    </row>
    <row r="14" spans="1:25" x14ac:dyDescent="0.3">
      <c r="B14" s="27" t="s">
        <v>24</v>
      </c>
      <c r="C14" s="6">
        <v>0.5</v>
      </c>
      <c r="D14" s="98">
        <f t="shared" si="0"/>
        <v>0</v>
      </c>
      <c r="E14" s="5"/>
      <c r="F14" s="86">
        <f t="shared" si="2"/>
        <v>0</v>
      </c>
      <c r="G14" s="86">
        <f t="shared" si="1"/>
        <v>0</v>
      </c>
      <c r="H14" s="86"/>
      <c r="I14" s="84" t="b">
        <f>IF($B$2=Selectors!$F$3,'RCF data'!D15,IF($B$2=Selectors!$F$4,'RCF data'!U15,IF($B$2=Selectors!$F$5,'RCF data'!AL15,IF($B$2=Selectors!$F$6,'RCF data'!BC15,IF($B$2=Selectors!$F$7,'RCF data'!BT15,IF($B$2=Selectors!$F$8,'RCF data'!CK15,FALSE))))))</f>
        <v>0</v>
      </c>
      <c r="J14" s="84" t="b">
        <f>IF($B$2=Selectors!$F$3,'RCF data'!E15,IF($B$2=Selectors!$F$4,'RCF data'!V15,IF($B$2=Selectors!$F$5,'RCF data'!AM15,IF($B$2=Selectors!$F$6,'RCF data'!BD15,IF($B$2=Selectors!$F$7,'RCF data'!BU15,IF($B$2=Selectors!$F$8,'RCF data'!CL15,FALSE))))))</f>
        <v>0</v>
      </c>
      <c r="K14" s="84" t="b">
        <f>IF($B$2=Selectors!$F$3,'RCF data'!F15,IF($B$2=Selectors!$F$4,'RCF data'!W15,IF($B$2=Selectors!$F$5,'RCF data'!AN15,IF($B$2=Selectors!$F$6,'RCF data'!BE15,IF($B$2=Selectors!$F$7,'RCF data'!BV15,IF($B$2=Selectors!$F$8,'RCF data'!CM15,FALSE))))))</f>
        <v>0</v>
      </c>
      <c r="L14" s="84" t="b">
        <f>IF($B$2=Selectors!$F$3,'RCF data'!G15,IF($B$2=Selectors!$F$4,'RCF data'!X15,IF($B$2=Selectors!$F$5,'RCF data'!AO15,IF($B$2=Selectors!$F$6,'RCF data'!BF15,IF($B$2=Selectors!$F$7,'RCF data'!BW15,IF($B$2=Selectors!$F$8,'RCF data'!CN15,FALSE))))))</f>
        <v>0</v>
      </c>
      <c r="M14" s="84" t="b">
        <f>IF($B$2=Selectors!$F$3,'RCF data'!H15,IF($B$2=Selectors!$F$4,'RCF data'!Y15,IF($B$2=Selectors!$F$5,'RCF data'!AP15,IF($B$2=Selectors!$F$6,'RCF data'!BG15,IF($B$2=Selectors!$F$7,'RCF data'!BX15,IF($B$2=Selectors!$F$8,'RCF data'!CO15,FALSE))))))</f>
        <v>0</v>
      </c>
      <c r="N14" s="84" t="b">
        <f>IF($B$2=Selectors!$F$3,'RCF data'!I15,IF($B$2=Selectors!$F$4,'RCF data'!Z15,IF($B$2=Selectors!$F$5,'RCF data'!AQ15,IF($B$2=Selectors!$F$6,'RCF data'!BH15,IF($B$2=Selectors!$F$7,'RCF data'!BY15,IF($B$2=Selectors!$F$8,'RCF data'!CP15,FALSE))))))</f>
        <v>0</v>
      </c>
      <c r="O14" s="84" t="b">
        <f>IF($B$2=Selectors!$F$3,'RCF data'!J15,IF($B$2=Selectors!$F$4,'RCF data'!AA15,IF($B$2=Selectors!$F$5,'RCF data'!AR15,IF($B$2=Selectors!$F$6,'RCF data'!BI15,IF($B$2=Selectors!$F$7,'RCF data'!BZ15,IF($B$2=Selectors!$F$8,'RCF data'!CQ15,FALSE))))))</f>
        <v>0</v>
      </c>
      <c r="P14" s="84" t="b">
        <f>IF($B$2=Selectors!$F$3,'RCF data'!K15,IF($B$2=Selectors!$F$4,'RCF data'!AB15,IF($B$2=Selectors!$F$5,'RCF data'!AS15,IF($B$2=Selectors!$F$6,'RCF data'!BJ15,IF($B$2=Selectors!$F$7,'RCF data'!CA15,IF($B$2=Selectors!$F$8,'RCF data'!CR15,FALSE))))))</f>
        <v>0</v>
      </c>
      <c r="Q14" s="84" t="b">
        <f>IF($B$2=Selectors!$F$3,'RCF data'!L15,IF($B$2=Selectors!$F$4,'RCF data'!AC15,IF($B$2=Selectors!$F$5,'RCF data'!AT15,IF($B$2=Selectors!$F$6,'RCF data'!BK15,IF($B$2=Selectors!$F$7,'RCF data'!CB15,IF($B$2=Selectors!$F$8,'RCF data'!CS15,FALSE))))))</f>
        <v>0</v>
      </c>
      <c r="R14" s="84" t="b">
        <f>IF($B$2=Selectors!$F$3,'RCF data'!M15,IF($B$2=Selectors!$F$4,'RCF data'!AD15,IF($B$2=Selectors!$F$5,'RCF data'!AU15,IF($B$2=Selectors!$F$6,'RCF data'!BL15,IF($B$2=Selectors!$F$7,'RCF data'!CC15,IF($B$2=Selectors!$F$8,'RCF data'!CT15,FALSE))))))</f>
        <v>0</v>
      </c>
      <c r="S14" s="84" t="b">
        <f>IF($B$2=Selectors!$F$3,'RCF data'!N15,IF($B$2=Selectors!$F$4,'RCF data'!AE15,IF($B$2=Selectors!$F$5,'RCF data'!AV15,IF($B$2=Selectors!$F$6,'RCF data'!BM15,IF($B$2=Selectors!$F$7,'RCF data'!CD15,IF($B$2=Selectors!$F$8,'RCF data'!CU15,FALSE))))))</f>
        <v>0</v>
      </c>
      <c r="T14" s="84" t="b">
        <f>IF($B$2=Selectors!$F$3,'RCF data'!O15,IF($B$2=Selectors!$F$4,'RCF data'!AF15,IF($B$2=Selectors!$F$5,'RCF data'!AW15,IF($B$2=Selectors!$F$6,'RCF data'!BN15,IF($B$2=Selectors!$F$7,'RCF data'!CE15,IF($B$2=Selectors!$F$8,'RCF data'!CV15,FALSE))))))</f>
        <v>0</v>
      </c>
      <c r="U14" s="84" t="b">
        <f>IF($B$2=Selectors!$F$3,'RCF data'!P15,IF($B$2=Selectors!$F$4,'RCF data'!AG15,IF($B$2=Selectors!$F$5,'RCF data'!AX15,IF($B$2=Selectors!$F$6,'RCF data'!BO15,IF($B$2=Selectors!$F$7,'RCF data'!CF15,IF($B$2=Selectors!$F$8,'RCF data'!CW15,FALSE))))))</f>
        <v>0</v>
      </c>
      <c r="V14" s="84" t="b">
        <f>IF($B$2=Selectors!$F$3,'RCF data'!Q15,IF($B$2=Selectors!$F$4,'RCF data'!AH15,IF($B$2=Selectors!$F$5,'RCF data'!AY15,IF($B$2=Selectors!$F$6,'RCF data'!BP15,IF($B$2=Selectors!$F$7,'RCF data'!CG15,IF($B$2=Selectors!$F$8,'RCF data'!CX15,FALSE))))))</f>
        <v>0</v>
      </c>
      <c r="W14" s="84" t="b">
        <f>IF($B$2=Selectors!$F$3,'RCF data'!R15,IF($B$2=Selectors!$F$4,'RCF data'!AI15,IF($B$2=Selectors!$F$5,'RCF data'!AZ15,IF($B$2=Selectors!$F$6,'RCF data'!BQ15,IF($B$2=Selectors!$F$7,'RCF data'!CH15,IF($B$2=Selectors!$F$8,'RCF data'!CY15,FALSE))))))</f>
        <v>0</v>
      </c>
      <c r="X14" s="33" t="b">
        <f>IF($B$2=Selectors!$F$3,'RCF data'!S15,IF($B$2=Selectors!$F$4,'RCF data'!AJ15,IF($B$2=Selectors!$F$5,'RCF data'!BA15,IF($B$2=Selectors!$F$6,'RCF data'!BR15,IF($B$2=Selectors!$F$7,'RCF data'!CI15,IF($B$2=Selectors!$F$8,'RCF data'!CZ15,FALSE))))))</f>
        <v>0</v>
      </c>
    </row>
    <row r="15" spans="1:25" x14ac:dyDescent="0.3">
      <c r="B15" s="27" t="s">
        <v>26</v>
      </c>
      <c r="C15" s="6">
        <v>0.55000000000000004</v>
      </c>
      <c r="D15" s="98">
        <f t="shared" si="0"/>
        <v>0</v>
      </c>
      <c r="E15" s="5"/>
      <c r="F15" s="86">
        <f t="shared" si="2"/>
        <v>0</v>
      </c>
      <c r="G15" s="86">
        <f t="shared" si="1"/>
        <v>0</v>
      </c>
      <c r="H15" s="86"/>
      <c r="I15" s="84" t="b">
        <f>IF($B$2=Selectors!$F$3,'RCF data'!D16,IF($B$2=Selectors!$F$4,'RCF data'!U16,IF($B$2=Selectors!$F$5,'RCF data'!AL16,IF($B$2=Selectors!$F$6,'RCF data'!BC16,IF($B$2=Selectors!$F$7,'RCF data'!BT16,IF($B$2=Selectors!$F$8,'RCF data'!CK16,FALSE))))))</f>
        <v>0</v>
      </c>
      <c r="J15" s="84" t="b">
        <f>IF($B$2=Selectors!$F$3,'RCF data'!E16,IF($B$2=Selectors!$F$4,'RCF data'!V16,IF($B$2=Selectors!$F$5,'RCF data'!AM16,IF($B$2=Selectors!$F$6,'RCF data'!BD16,IF($B$2=Selectors!$F$7,'RCF data'!BU16,IF($B$2=Selectors!$F$8,'RCF data'!CL16,FALSE))))))</f>
        <v>0</v>
      </c>
      <c r="K15" s="84" t="b">
        <f>IF($B$2=Selectors!$F$3,'RCF data'!F16,IF($B$2=Selectors!$F$4,'RCF data'!W16,IF($B$2=Selectors!$F$5,'RCF data'!AN16,IF($B$2=Selectors!$F$6,'RCF data'!BE16,IF($B$2=Selectors!$F$7,'RCF data'!BV16,IF($B$2=Selectors!$F$8,'RCF data'!CM16,FALSE))))))</f>
        <v>0</v>
      </c>
      <c r="L15" s="84" t="b">
        <f>IF($B$2=Selectors!$F$3,'RCF data'!G16,IF($B$2=Selectors!$F$4,'RCF data'!X16,IF($B$2=Selectors!$F$5,'RCF data'!AO16,IF($B$2=Selectors!$F$6,'RCF data'!BF16,IF($B$2=Selectors!$F$7,'RCF data'!BW16,IF($B$2=Selectors!$F$8,'RCF data'!CN16,FALSE))))))</f>
        <v>0</v>
      </c>
      <c r="M15" s="84" t="b">
        <f>IF($B$2=Selectors!$F$3,'RCF data'!H16,IF($B$2=Selectors!$F$4,'RCF data'!Y16,IF($B$2=Selectors!$F$5,'RCF data'!AP16,IF($B$2=Selectors!$F$6,'RCF data'!BG16,IF($B$2=Selectors!$F$7,'RCF data'!BX16,IF($B$2=Selectors!$F$8,'RCF data'!CO16,FALSE))))))</f>
        <v>0</v>
      </c>
      <c r="N15" s="84" t="b">
        <f>IF($B$2=Selectors!$F$3,'RCF data'!I16,IF($B$2=Selectors!$F$4,'RCF data'!Z16,IF($B$2=Selectors!$F$5,'RCF data'!AQ16,IF($B$2=Selectors!$F$6,'RCF data'!BH16,IF($B$2=Selectors!$F$7,'RCF data'!BY16,IF($B$2=Selectors!$F$8,'RCF data'!CP16,FALSE))))))</f>
        <v>0</v>
      </c>
      <c r="O15" s="84" t="b">
        <f>IF($B$2=Selectors!$F$3,'RCF data'!J16,IF($B$2=Selectors!$F$4,'RCF data'!AA16,IF($B$2=Selectors!$F$5,'RCF data'!AR16,IF($B$2=Selectors!$F$6,'RCF data'!BI16,IF($B$2=Selectors!$F$7,'RCF data'!BZ16,IF($B$2=Selectors!$F$8,'RCF data'!CQ16,FALSE))))))</f>
        <v>0</v>
      </c>
      <c r="P15" s="84" t="b">
        <f>IF($B$2=Selectors!$F$3,'RCF data'!K16,IF($B$2=Selectors!$F$4,'RCF data'!AB16,IF($B$2=Selectors!$F$5,'RCF data'!AS16,IF($B$2=Selectors!$F$6,'RCF data'!BJ16,IF($B$2=Selectors!$F$7,'RCF data'!CA16,IF($B$2=Selectors!$F$8,'RCF data'!CR16,FALSE))))))</f>
        <v>0</v>
      </c>
      <c r="Q15" s="84" t="b">
        <f>IF($B$2=Selectors!$F$3,'RCF data'!L16,IF($B$2=Selectors!$F$4,'RCF data'!AC16,IF($B$2=Selectors!$F$5,'RCF data'!AT16,IF($B$2=Selectors!$F$6,'RCF data'!BK16,IF($B$2=Selectors!$F$7,'RCF data'!CB16,IF($B$2=Selectors!$F$8,'RCF data'!CS16,FALSE))))))</f>
        <v>0</v>
      </c>
      <c r="R15" s="84" t="b">
        <f>IF($B$2=Selectors!$F$3,'RCF data'!M16,IF($B$2=Selectors!$F$4,'RCF data'!AD16,IF($B$2=Selectors!$F$5,'RCF data'!AU16,IF($B$2=Selectors!$F$6,'RCF data'!BL16,IF($B$2=Selectors!$F$7,'RCF data'!CC16,IF($B$2=Selectors!$F$8,'RCF data'!CT16,FALSE))))))</f>
        <v>0</v>
      </c>
      <c r="S15" s="84" t="b">
        <f>IF($B$2=Selectors!$F$3,'RCF data'!N16,IF($B$2=Selectors!$F$4,'RCF data'!AE16,IF($B$2=Selectors!$F$5,'RCF data'!AV16,IF($B$2=Selectors!$F$6,'RCF data'!BM16,IF($B$2=Selectors!$F$7,'RCF data'!CD16,IF($B$2=Selectors!$F$8,'RCF data'!CU16,FALSE))))))</f>
        <v>0</v>
      </c>
      <c r="T15" s="84" t="b">
        <f>IF($B$2=Selectors!$F$3,'RCF data'!O16,IF($B$2=Selectors!$F$4,'RCF data'!AF16,IF($B$2=Selectors!$F$5,'RCF data'!AW16,IF($B$2=Selectors!$F$6,'RCF data'!BN16,IF($B$2=Selectors!$F$7,'RCF data'!CE16,IF($B$2=Selectors!$F$8,'RCF data'!CV16,FALSE))))))</f>
        <v>0</v>
      </c>
      <c r="U15" s="84" t="b">
        <f>IF($B$2=Selectors!$F$3,'RCF data'!P16,IF($B$2=Selectors!$F$4,'RCF data'!AG16,IF($B$2=Selectors!$F$5,'RCF data'!AX16,IF($B$2=Selectors!$F$6,'RCF data'!BO16,IF($B$2=Selectors!$F$7,'RCF data'!CF16,IF($B$2=Selectors!$F$8,'RCF data'!CW16,FALSE))))))</f>
        <v>0</v>
      </c>
      <c r="V15" s="84" t="b">
        <f>IF($B$2=Selectors!$F$3,'RCF data'!Q16,IF($B$2=Selectors!$F$4,'RCF data'!AH16,IF($B$2=Selectors!$F$5,'RCF data'!AY16,IF($B$2=Selectors!$F$6,'RCF data'!BP16,IF($B$2=Selectors!$F$7,'RCF data'!CG16,IF($B$2=Selectors!$F$8,'RCF data'!CX16,FALSE))))))</f>
        <v>0</v>
      </c>
      <c r="W15" s="84" t="b">
        <f>IF($B$2=Selectors!$F$3,'RCF data'!R16,IF($B$2=Selectors!$F$4,'RCF data'!AI16,IF($B$2=Selectors!$F$5,'RCF data'!AZ16,IF($B$2=Selectors!$F$6,'RCF data'!BQ16,IF($B$2=Selectors!$F$7,'RCF data'!CH16,IF($B$2=Selectors!$F$8,'RCF data'!CY16,FALSE))))))</f>
        <v>0</v>
      </c>
      <c r="X15" s="33" t="b">
        <f>IF($B$2=Selectors!$F$3,'RCF data'!S16,IF($B$2=Selectors!$F$4,'RCF data'!AJ16,IF($B$2=Selectors!$F$5,'RCF data'!BA16,IF($B$2=Selectors!$F$6,'RCF data'!BR16,IF($B$2=Selectors!$F$7,'RCF data'!CI16,IF($B$2=Selectors!$F$8,'RCF data'!CZ16,FALSE))))))</f>
        <v>0</v>
      </c>
    </row>
    <row r="16" spans="1:25" x14ac:dyDescent="0.3">
      <c r="B16" s="27" t="s">
        <v>28</v>
      </c>
      <c r="C16" s="6">
        <v>0.6</v>
      </c>
      <c r="D16" s="98">
        <f t="shared" si="0"/>
        <v>0</v>
      </c>
      <c r="E16" s="5"/>
      <c r="F16" s="86">
        <f t="shared" si="2"/>
        <v>0</v>
      </c>
      <c r="G16" s="86">
        <f t="shared" si="1"/>
        <v>0</v>
      </c>
      <c r="H16" s="86"/>
      <c r="I16" s="84" t="b">
        <f>IF($B$2=Selectors!$F$3,'RCF data'!D17,IF($B$2=Selectors!$F$4,'RCF data'!U17,IF($B$2=Selectors!$F$5,'RCF data'!AL17,IF($B$2=Selectors!$F$6,'RCF data'!BC17,IF($B$2=Selectors!$F$7,'RCF data'!BT17,IF($B$2=Selectors!$F$8,'RCF data'!CK17,FALSE))))))</f>
        <v>0</v>
      </c>
      <c r="J16" s="84" t="b">
        <f>IF($B$2=Selectors!$F$3,'RCF data'!E17,IF($B$2=Selectors!$F$4,'RCF data'!V17,IF($B$2=Selectors!$F$5,'RCF data'!AM17,IF($B$2=Selectors!$F$6,'RCF data'!BD17,IF($B$2=Selectors!$F$7,'RCF data'!BU17,IF($B$2=Selectors!$F$8,'RCF data'!CL17,FALSE))))))</f>
        <v>0</v>
      </c>
      <c r="K16" s="84" t="b">
        <f>IF($B$2=Selectors!$F$3,'RCF data'!F17,IF($B$2=Selectors!$F$4,'RCF data'!W17,IF($B$2=Selectors!$F$5,'RCF data'!AN17,IF($B$2=Selectors!$F$6,'RCF data'!BE17,IF($B$2=Selectors!$F$7,'RCF data'!BV17,IF($B$2=Selectors!$F$8,'RCF data'!CM17,FALSE))))))</f>
        <v>0</v>
      </c>
      <c r="L16" s="84" t="b">
        <f>IF($B$2=Selectors!$F$3,'RCF data'!G17,IF($B$2=Selectors!$F$4,'RCF data'!X17,IF($B$2=Selectors!$F$5,'RCF data'!AO17,IF($B$2=Selectors!$F$6,'RCF data'!BF17,IF($B$2=Selectors!$F$7,'RCF data'!BW17,IF($B$2=Selectors!$F$8,'RCF data'!CN17,FALSE))))))</f>
        <v>0</v>
      </c>
      <c r="M16" s="84" t="b">
        <f>IF($B$2=Selectors!$F$3,'RCF data'!H17,IF($B$2=Selectors!$F$4,'RCF data'!Y17,IF($B$2=Selectors!$F$5,'RCF data'!AP17,IF($B$2=Selectors!$F$6,'RCF data'!BG17,IF($B$2=Selectors!$F$7,'RCF data'!BX17,IF($B$2=Selectors!$F$8,'RCF data'!CO17,FALSE))))))</f>
        <v>0</v>
      </c>
      <c r="N16" s="84" t="b">
        <f>IF($B$2=Selectors!$F$3,'RCF data'!I17,IF($B$2=Selectors!$F$4,'RCF data'!Z17,IF($B$2=Selectors!$F$5,'RCF data'!AQ17,IF($B$2=Selectors!$F$6,'RCF data'!BH17,IF($B$2=Selectors!$F$7,'RCF data'!BY17,IF($B$2=Selectors!$F$8,'RCF data'!CP17,FALSE))))))</f>
        <v>0</v>
      </c>
      <c r="O16" s="84" t="b">
        <f>IF($B$2=Selectors!$F$3,'RCF data'!J17,IF($B$2=Selectors!$F$4,'RCF data'!AA17,IF($B$2=Selectors!$F$5,'RCF data'!AR17,IF($B$2=Selectors!$F$6,'RCF data'!BI17,IF($B$2=Selectors!$F$7,'RCF data'!BZ17,IF($B$2=Selectors!$F$8,'RCF data'!CQ17,FALSE))))))</f>
        <v>0</v>
      </c>
      <c r="P16" s="84" t="b">
        <f>IF($B$2=Selectors!$F$3,'RCF data'!K17,IF($B$2=Selectors!$F$4,'RCF data'!AB17,IF($B$2=Selectors!$F$5,'RCF data'!AS17,IF($B$2=Selectors!$F$6,'RCF data'!BJ17,IF($B$2=Selectors!$F$7,'RCF data'!CA17,IF($B$2=Selectors!$F$8,'RCF data'!CR17,FALSE))))))</f>
        <v>0</v>
      </c>
      <c r="Q16" s="84" t="b">
        <f>IF($B$2=Selectors!$F$3,'RCF data'!L17,IF($B$2=Selectors!$F$4,'RCF data'!AC17,IF($B$2=Selectors!$F$5,'RCF data'!AT17,IF($B$2=Selectors!$F$6,'RCF data'!BK17,IF($B$2=Selectors!$F$7,'RCF data'!CB17,IF($B$2=Selectors!$F$8,'RCF data'!CS17,FALSE))))))</f>
        <v>0</v>
      </c>
      <c r="R16" s="84" t="b">
        <f>IF($B$2=Selectors!$F$3,'RCF data'!M17,IF($B$2=Selectors!$F$4,'RCF data'!AD17,IF($B$2=Selectors!$F$5,'RCF data'!AU17,IF($B$2=Selectors!$F$6,'RCF data'!BL17,IF($B$2=Selectors!$F$7,'RCF data'!CC17,IF($B$2=Selectors!$F$8,'RCF data'!CT17,FALSE))))))</f>
        <v>0</v>
      </c>
      <c r="S16" s="84" t="b">
        <f>IF($B$2=Selectors!$F$3,'RCF data'!N17,IF($B$2=Selectors!$F$4,'RCF data'!AE17,IF($B$2=Selectors!$F$5,'RCF data'!AV17,IF($B$2=Selectors!$F$6,'RCF data'!BM17,IF($B$2=Selectors!$F$7,'RCF data'!CD17,IF($B$2=Selectors!$F$8,'RCF data'!CU17,FALSE))))))</f>
        <v>0</v>
      </c>
      <c r="T16" s="84" t="b">
        <f>IF($B$2=Selectors!$F$3,'RCF data'!O17,IF($B$2=Selectors!$F$4,'RCF data'!AF17,IF($B$2=Selectors!$F$5,'RCF data'!AW17,IF($B$2=Selectors!$F$6,'RCF data'!BN17,IF($B$2=Selectors!$F$7,'RCF data'!CE17,IF($B$2=Selectors!$F$8,'RCF data'!CV17,FALSE))))))</f>
        <v>0</v>
      </c>
      <c r="U16" s="84" t="b">
        <f>IF($B$2=Selectors!$F$3,'RCF data'!P17,IF($B$2=Selectors!$F$4,'RCF data'!AG17,IF($B$2=Selectors!$F$5,'RCF data'!AX17,IF($B$2=Selectors!$F$6,'RCF data'!BO17,IF($B$2=Selectors!$F$7,'RCF data'!CF17,IF($B$2=Selectors!$F$8,'RCF data'!CW17,FALSE))))))</f>
        <v>0</v>
      </c>
      <c r="V16" s="84" t="b">
        <f>IF($B$2=Selectors!$F$3,'RCF data'!Q17,IF($B$2=Selectors!$F$4,'RCF data'!AH17,IF($B$2=Selectors!$F$5,'RCF data'!AY17,IF($B$2=Selectors!$F$6,'RCF data'!BP17,IF($B$2=Selectors!$F$7,'RCF data'!CG17,IF($B$2=Selectors!$F$8,'RCF data'!CX17,FALSE))))))</f>
        <v>0</v>
      </c>
      <c r="W16" s="84" t="b">
        <f>IF($B$2=Selectors!$F$3,'RCF data'!R17,IF($B$2=Selectors!$F$4,'RCF data'!AI17,IF($B$2=Selectors!$F$5,'RCF data'!AZ17,IF($B$2=Selectors!$F$6,'RCF data'!BQ17,IF($B$2=Selectors!$F$7,'RCF data'!CH17,IF($B$2=Selectors!$F$8,'RCF data'!CY17,FALSE))))))</f>
        <v>0</v>
      </c>
      <c r="X16" s="33" t="b">
        <f>IF($B$2=Selectors!$F$3,'RCF data'!S17,IF($B$2=Selectors!$F$4,'RCF data'!AJ17,IF($B$2=Selectors!$F$5,'RCF data'!BA17,IF($B$2=Selectors!$F$6,'RCF data'!BR17,IF($B$2=Selectors!$F$7,'RCF data'!CI17,IF($B$2=Selectors!$F$8,'RCF data'!CZ17,FALSE))))))</f>
        <v>0</v>
      </c>
    </row>
    <row r="17" spans="2:24" x14ac:dyDescent="0.3">
      <c r="B17" s="27" t="s">
        <v>30</v>
      </c>
      <c r="C17" s="6">
        <v>0.65</v>
      </c>
      <c r="D17" s="98">
        <f t="shared" si="0"/>
        <v>0</v>
      </c>
      <c r="E17" s="5"/>
      <c r="F17" s="86">
        <f t="shared" si="2"/>
        <v>0</v>
      </c>
      <c r="G17" s="86">
        <f t="shared" si="1"/>
        <v>0</v>
      </c>
      <c r="H17" s="86"/>
      <c r="I17" s="84" t="b">
        <f>IF($B$2=Selectors!$F$3,'RCF data'!D18,IF($B$2=Selectors!$F$4,'RCF data'!U18,IF($B$2=Selectors!$F$5,'RCF data'!AL18,IF($B$2=Selectors!$F$6,'RCF data'!BC18,IF($B$2=Selectors!$F$7,'RCF data'!BT18,IF($B$2=Selectors!$F$8,'RCF data'!CK18,FALSE))))))</f>
        <v>0</v>
      </c>
      <c r="J17" s="84" t="b">
        <f>IF($B$2=Selectors!$F$3,'RCF data'!E18,IF($B$2=Selectors!$F$4,'RCF data'!V18,IF($B$2=Selectors!$F$5,'RCF data'!AM18,IF($B$2=Selectors!$F$6,'RCF data'!BD18,IF($B$2=Selectors!$F$7,'RCF data'!BU18,IF($B$2=Selectors!$F$8,'RCF data'!CL18,FALSE))))))</f>
        <v>0</v>
      </c>
      <c r="K17" s="84" t="b">
        <f>IF($B$2=Selectors!$F$3,'RCF data'!F18,IF($B$2=Selectors!$F$4,'RCF data'!W18,IF($B$2=Selectors!$F$5,'RCF data'!AN18,IF($B$2=Selectors!$F$6,'RCF data'!BE18,IF($B$2=Selectors!$F$7,'RCF data'!BV18,IF($B$2=Selectors!$F$8,'RCF data'!CM18,FALSE))))))</f>
        <v>0</v>
      </c>
      <c r="L17" s="84" t="b">
        <f>IF($B$2=Selectors!$F$3,'RCF data'!G18,IF($B$2=Selectors!$F$4,'RCF data'!X18,IF($B$2=Selectors!$F$5,'RCF data'!AO18,IF($B$2=Selectors!$F$6,'RCF data'!BF18,IF($B$2=Selectors!$F$7,'RCF data'!BW18,IF($B$2=Selectors!$F$8,'RCF data'!CN18,FALSE))))))</f>
        <v>0</v>
      </c>
      <c r="M17" s="84" t="b">
        <f>IF($B$2=Selectors!$F$3,'RCF data'!H18,IF($B$2=Selectors!$F$4,'RCF data'!Y18,IF($B$2=Selectors!$F$5,'RCF data'!AP18,IF($B$2=Selectors!$F$6,'RCF data'!BG18,IF($B$2=Selectors!$F$7,'RCF data'!BX18,IF($B$2=Selectors!$F$8,'RCF data'!CO18,FALSE))))))</f>
        <v>0</v>
      </c>
      <c r="N17" s="84" t="b">
        <f>IF($B$2=Selectors!$F$3,'RCF data'!I18,IF($B$2=Selectors!$F$4,'RCF data'!Z18,IF($B$2=Selectors!$F$5,'RCF data'!AQ18,IF($B$2=Selectors!$F$6,'RCF data'!BH18,IF($B$2=Selectors!$F$7,'RCF data'!BY18,IF($B$2=Selectors!$F$8,'RCF data'!CP18,FALSE))))))</f>
        <v>0</v>
      </c>
      <c r="O17" s="84" t="b">
        <f>IF($B$2=Selectors!$F$3,'RCF data'!J18,IF($B$2=Selectors!$F$4,'RCF data'!AA18,IF($B$2=Selectors!$F$5,'RCF data'!AR18,IF($B$2=Selectors!$F$6,'RCF data'!BI18,IF($B$2=Selectors!$F$7,'RCF data'!BZ18,IF($B$2=Selectors!$F$8,'RCF data'!CQ18,FALSE))))))</f>
        <v>0</v>
      </c>
      <c r="P17" s="84" t="b">
        <f>IF($B$2=Selectors!$F$3,'RCF data'!K18,IF($B$2=Selectors!$F$4,'RCF data'!AB18,IF($B$2=Selectors!$F$5,'RCF data'!AS18,IF($B$2=Selectors!$F$6,'RCF data'!BJ18,IF($B$2=Selectors!$F$7,'RCF data'!CA18,IF($B$2=Selectors!$F$8,'RCF data'!CR18,FALSE))))))</f>
        <v>0</v>
      </c>
      <c r="Q17" s="84" t="b">
        <f>IF($B$2=Selectors!$F$3,'RCF data'!L18,IF($B$2=Selectors!$F$4,'RCF data'!AC18,IF($B$2=Selectors!$F$5,'RCF data'!AT18,IF($B$2=Selectors!$F$6,'RCF data'!BK18,IF($B$2=Selectors!$F$7,'RCF data'!CB18,IF($B$2=Selectors!$F$8,'RCF data'!CS18,FALSE))))))</f>
        <v>0</v>
      </c>
      <c r="R17" s="84" t="b">
        <f>IF($B$2=Selectors!$F$3,'RCF data'!M18,IF($B$2=Selectors!$F$4,'RCF data'!AD18,IF($B$2=Selectors!$F$5,'RCF data'!AU18,IF($B$2=Selectors!$F$6,'RCF data'!BL18,IF($B$2=Selectors!$F$7,'RCF data'!CC18,IF($B$2=Selectors!$F$8,'RCF data'!CT18,FALSE))))))</f>
        <v>0</v>
      </c>
      <c r="S17" s="84" t="b">
        <f>IF($B$2=Selectors!$F$3,'RCF data'!N18,IF($B$2=Selectors!$F$4,'RCF data'!AE18,IF($B$2=Selectors!$F$5,'RCF data'!AV18,IF($B$2=Selectors!$F$6,'RCF data'!BM18,IF($B$2=Selectors!$F$7,'RCF data'!CD18,IF($B$2=Selectors!$F$8,'RCF data'!CU18,FALSE))))))</f>
        <v>0</v>
      </c>
      <c r="T17" s="84" t="b">
        <f>IF($B$2=Selectors!$F$3,'RCF data'!O18,IF($B$2=Selectors!$F$4,'RCF data'!AF18,IF($B$2=Selectors!$F$5,'RCF data'!AW18,IF($B$2=Selectors!$F$6,'RCF data'!BN18,IF($B$2=Selectors!$F$7,'RCF data'!CE18,IF($B$2=Selectors!$F$8,'RCF data'!CV18,FALSE))))))</f>
        <v>0</v>
      </c>
      <c r="U17" s="84" t="b">
        <f>IF($B$2=Selectors!$F$3,'RCF data'!P18,IF($B$2=Selectors!$F$4,'RCF data'!AG18,IF($B$2=Selectors!$F$5,'RCF data'!AX18,IF($B$2=Selectors!$F$6,'RCF data'!BO18,IF($B$2=Selectors!$F$7,'RCF data'!CF18,IF($B$2=Selectors!$F$8,'RCF data'!CW18,FALSE))))))</f>
        <v>0</v>
      </c>
      <c r="V17" s="84" t="b">
        <f>IF($B$2=Selectors!$F$3,'RCF data'!Q18,IF($B$2=Selectors!$F$4,'RCF data'!AH18,IF($B$2=Selectors!$F$5,'RCF data'!AY18,IF($B$2=Selectors!$F$6,'RCF data'!BP18,IF($B$2=Selectors!$F$7,'RCF data'!CG18,IF($B$2=Selectors!$F$8,'RCF data'!CX18,FALSE))))))</f>
        <v>0</v>
      </c>
      <c r="W17" s="84" t="b">
        <f>IF($B$2=Selectors!$F$3,'RCF data'!R18,IF($B$2=Selectors!$F$4,'RCF data'!AI18,IF($B$2=Selectors!$F$5,'RCF data'!AZ18,IF($B$2=Selectors!$F$6,'RCF data'!BQ18,IF($B$2=Selectors!$F$7,'RCF data'!CH18,IF($B$2=Selectors!$F$8,'RCF data'!CY18,FALSE))))))</f>
        <v>0</v>
      </c>
      <c r="X17" s="33" t="b">
        <f>IF($B$2=Selectors!$F$3,'RCF data'!S18,IF($B$2=Selectors!$F$4,'RCF data'!AJ18,IF($B$2=Selectors!$F$5,'RCF data'!BA18,IF($B$2=Selectors!$F$6,'RCF data'!BR18,IF($B$2=Selectors!$F$7,'RCF data'!CI18,IF($B$2=Selectors!$F$8,'RCF data'!CZ18,FALSE))))))</f>
        <v>0</v>
      </c>
    </row>
    <row r="18" spans="2:24" x14ac:dyDescent="0.3">
      <c r="B18" s="27" t="s">
        <v>32</v>
      </c>
      <c r="C18" s="6">
        <v>0.7</v>
      </c>
      <c r="D18" s="98">
        <f t="shared" si="0"/>
        <v>0</v>
      </c>
      <c r="E18" s="5"/>
      <c r="F18" s="86">
        <f t="shared" si="2"/>
        <v>0</v>
      </c>
      <c r="G18" s="86">
        <f t="shared" si="1"/>
        <v>0</v>
      </c>
      <c r="H18" s="86"/>
      <c r="I18" s="84" t="b">
        <f>IF($B$2=Selectors!$F$3,'RCF data'!D19,IF($B$2=Selectors!$F$4,'RCF data'!U19,IF($B$2=Selectors!$F$5,'RCF data'!AL19,IF($B$2=Selectors!$F$6,'RCF data'!BC19,IF($B$2=Selectors!$F$7,'RCF data'!BT19,IF($B$2=Selectors!$F$8,'RCF data'!CK19,FALSE))))))</f>
        <v>0</v>
      </c>
      <c r="J18" s="84" t="b">
        <f>IF($B$2=Selectors!$F$3,'RCF data'!E19,IF($B$2=Selectors!$F$4,'RCF data'!V19,IF($B$2=Selectors!$F$5,'RCF data'!AM19,IF($B$2=Selectors!$F$6,'RCF data'!BD19,IF($B$2=Selectors!$F$7,'RCF data'!BU19,IF($B$2=Selectors!$F$8,'RCF data'!CL19,FALSE))))))</f>
        <v>0</v>
      </c>
      <c r="K18" s="84" t="b">
        <f>IF($B$2=Selectors!$F$3,'RCF data'!F19,IF($B$2=Selectors!$F$4,'RCF data'!W19,IF($B$2=Selectors!$F$5,'RCF data'!AN19,IF($B$2=Selectors!$F$6,'RCF data'!BE19,IF($B$2=Selectors!$F$7,'RCF data'!BV19,IF($B$2=Selectors!$F$8,'RCF data'!CM19,FALSE))))))</f>
        <v>0</v>
      </c>
      <c r="L18" s="84" t="b">
        <f>IF($B$2=Selectors!$F$3,'RCF data'!G19,IF($B$2=Selectors!$F$4,'RCF data'!X19,IF($B$2=Selectors!$F$5,'RCF data'!AO19,IF($B$2=Selectors!$F$6,'RCF data'!BF19,IF($B$2=Selectors!$F$7,'RCF data'!BW19,IF($B$2=Selectors!$F$8,'RCF data'!CN19,FALSE))))))</f>
        <v>0</v>
      </c>
      <c r="M18" s="84" t="b">
        <f>IF($B$2=Selectors!$F$3,'RCF data'!H19,IF($B$2=Selectors!$F$4,'RCF data'!Y19,IF($B$2=Selectors!$F$5,'RCF data'!AP19,IF($B$2=Selectors!$F$6,'RCF data'!BG19,IF($B$2=Selectors!$F$7,'RCF data'!BX19,IF($B$2=Selectors!$F$8,'RCF data'!CO19,FALSE))))))</f>
        <v>0</v>
      </c>
      <c r="N18" s="84" t="b">
        <f>IF($B$2=Selectors!$F$3,'RCF data'!I19,IF($B$2=Selectors!$F$4,'RCF data'!Z19,IF($B$2=Selectors!$F$5,'RCF data'!AQ19,IF($B$2=Selectors!$F$6,'RCF data'!BH19,IF($B$2=Selectors!$F$7,'RCF data'!BY19,IF($B$2=Selectors!$F$8,'RCF data'!CP19,FALSE))))))</f>
        <v>0</v>
      </c>
      <c r="O18" s="84" t="b">
        <f>IF($B$2=Selectors!$F$3,'RCF data'!J19,IF($B$2=Selectors!$F$4,'RCF data'!AA19,IF($B$2=Selectors!$F$5,'RCF data'!AR19,IF($B$2=Selectors!$F$6,'RCF data'!BI19,IF($B$2=Selectors!$F$7,'RCF data'!BZ19,IF($B$2=Selectors!$F$8,'RCF data'!CQ19,FALSE))))))</f>
        <v>0</v>
      </c>
      <c r="P18" s="84" t="b">
        <f>IF($B$2=Selectors!$F$3,'RCF data'!K19,IF($B$2=Selectors!$F$4,'RCF data'!AB19,IF($B$2=Selectors!$F$5,'RCF data'!AS19,IF($B$2=Selectors!$F$6,'RCF data'!BJ19,IF($B$2=Selectors!$F$7,'RCF data'!CA19,IF($B$2=Selectors!$F$8,'RCF data'!CR19,FALSE))))))</f>
        <v>0</v>
      </c>
      <c r="Q18" s="84" t="b">
        <f>IF($B$2=Selectors!$F$3,'RCF data'!L19,IF($B$2=Selectors!$F$4,'RCF data'!AC19,IF($B$2=Selectors!$F$5,'RCF data'!AT19,IF($B$2=Selectors!$F$6,'RCF data'!BK19,IF($B$2=Selectors!$F$7,'RCF data'!CB19,IF($B$2=Selectors!$F$8,'RCF data'!CS19,FALSE))))))</f>
        <v>0</v>
      </c>
      <c r="R18" s="84" t="b">
        <f>IF($B$2=Selectors!$F$3,'RCF data'!M19,IF($B$2=Selectors!$F$4,'RCF data'!AD19,IF($B$2=Selectors!$F$5,'RCF data'!AU19,IF($B$2=Selectors!$F$6,'RCF data'!BL19,IF($B$2=Selectors!$F$7,'RCF data'!CC19,IF($B$2=Selectors!$F$8,'RCF data'!CT19,FALSE))))))</f>
        <v>0</v>
      </c>
      <c r="S18" s="84" t="b">
        <f>IF($B$2=Selectors!$F$3,'RCF data'!N19,IF($B$2=Selectors!$F$4,'RCF data'!AE19,IF($B$2=Selectors!$F$5,'RCF data'!AV19,IF($B$2=Selectors!$F$6,'RCF data'!BM19,IF($B$2=Selectors!$F$7,'RCF data'!CD19,IF($B$2=Selectors!$F$8,'RCF data'!CU19,FALSE))))))</f>
        <v>0</v>
      </c>
      <c r="T18" s="84" t="b">
        <f>IF($B$2=Selectors!$F$3,'RCF data'!O19,IF($B$2=Selectors!$F$4,'RCF data'!AF19,IF($B$2=Selectors!$F$5,'RCF data'!AW19,IF($B$2=Selectors!$F$6,'RCF data'!BN19,IF($B$2=Selectors!$F$7,'RCF data'!CE19,IF($B$2=Selectors!$F$8,'RCF data'!CV19,FALSE))))))</f>
        <v>0</v>
      </c>
      <c r="U18" s="84" t="b">
        <f>IF($B$2=Selectors!$F$3,'RCF data'!P19,IF($B$2=Selectors!$F$4,'RCF data'!AG19,IF($B$2=Selectors!$F$5,'RCF data'!AX19,IF($B$2=Selectors!$F$6,'RCF data'!BO19,IF($B$2=Selectors!$F$7,'RCF data'!CF19,IF($B$2=Selectors!$F$8,'RCF data'!CW19,FALSE))))))</f>
        <v>0</v>
      </c>
      <c r="V18" s="84" t="b">
        <f>IF($B$2=Selectors!$F$3,'RCF data'!Q19,IF($B$2=Selectors!$F$4,'RCF data'!AH19,IF($B$2=Selectors!$F$5,'RCF data'!AY19,IF($B$2=Selectors!$F$6,'RCF data'!BP19,IF($B$2=Selectors!$F$7,'RCF data'!CG19,IF($B$2=Selectors!$F$8,'RCF data'!CX19,FALSE))))))</f>
        <v>0</v>
      </c>
      <c r="W18" s="84" t="b">
        <f>IF($B$2=Selectors!$F$3,'RCF data'!R19,IF($B$2=Selectors!$F$4,'RCF data'!AI19,IF($B$2=Selectors!$F$5,'RCF data'!AZ19,IF($B$2=Selectors!$F$6,'RCF data'!BQ19,IF($B$2=Selectors!$F$7,'RCF data'!CH19,IF($B$2=Selectors!$F$8,'RCF data'!CY19,FALSE))))))</f>
        <v>0</v>
      </c>
      <c r="X18" s="33" t="b">
        <f>IF($B$2=Selectors!$F$3,'RCF data'!S19,IF($B$2=Selectors!$F$4,'RCF data'!AJ19,IF($B$2=Selectors!$F$5,'RCF data'!BA19,IF($B$2=Selectors!$F$6,'RCF data'!BR19,IF($B$2=Selectors!$F$7,'RCF data'!CI19,IF($B$2=Selectors!$F$8,'RCF data'!CZ19,FALSE))))))</f>
        <v>0</v>
      </c>
    </row>
    <row r="19" spans="2:24" x14ac:dyDescent="0.3">
      <c r="B19" s="27" t="s">
        <v>34</v>
      </c>
      <c r="C19" s="6">
        <v>0.75</v>
      </c>
      <c r="D19" s="98">
        <f t="shared" si="0"/>
        <v>0</v>
      </c>
      <c r="E19" s="5"/>
      <c r="F19" s="86">
        <f t="shared" si="2"/>
        <v>0</v>
      </c>
      <c r="G19" s="86">
        <f t="shared" si="1"/>
        <v>0</v>
      </c>
      <c r="H19" s="86"/>
      <c r="I19" s="84" t="b">
        <f>IF($B$2=Selectors!$F$3,'RCF data'!D20,IF($B$2=Selectors!$F$4,'RCF data'!U20,IF($B$2=Selectors!$F$5,'RCF data'!AL20,IF($B$2=Selectors!$F$6,'RCF data'!BC20,IF($B$2=Selectors!$F$7,'RCF data'!BT20,IF($B$2=Selectors!$F$8,'RCF data'!CK20,FALSE))))))</f>
        <v>0</v>
      </c>
      <c r="J19" s="84" t="b">
        <f>IF($B$2=Selectors!$F$3,'RCF data'!E20,IF($B$2=Selectors!$F$4,'RCF data'!V20,IF($B$2=Selectors!$F$5,'RCF data'!AM20,IF($B$2=Selectors!$F$6,'RCF data'!BD20,IF($B$2=Selectors!$F$7,'RCF data'!BU20,IF($B$2=Selectors!$F$8,'RCF data'!CL20,FALSE))))))</f>
        <v>0</v>
      </c>
      <c r="K19" s="84" t="b">
        <f>IF($B$2=Selectors!$F$3,'RCF data'!F20,IF($B$2=Selectors!$F$4,'RCF data'!W20,IF($B$2=Selectors!$F$5,'RCF data'!AN20,IF($B$2=Selectors!$F$6,'RCF data'!BE20,IF($B$2=Selectors!$F$7,'RCF data'!BV20,IF($B$2=Selectors!$F$8,'RCF data'!CM20,FALSE))))))</f>
        <v>0</v>
      </c>
      <c r="L19" s="84" t="b">
        <f>IF($B$2=Selectors!$F$3,'RCF data'!G20,IF($B$2=Selectors!$F$4,'RCF data'!X20,IF($B$2=Selectors!$F$5,'RCF data'!AO20,IF($B$2=Selectors!$F$6,'RCF data'!BF20,IF($B$2=Selectors!$F$7,'RCF data'!BW20,IF($B$2=Selectors!$F$8,'RCF data'!CN20,FALSE))))))</f>
        <v>0</v>
      </c>
      <c r="M19" s="84" t="b">
        <f>IF($B$2=Selectors!$F$3,'RCF data'!H20,IF($B$2=Selectors!$F$4,'RCF data'!Y20,IF($B$2=Selectors!$F$5,'RCF data'!AP20,IF($B$2=Selectors!$F$6,'RCF data'!BG20,IF($B$2=Selectors!$F$7,'RCF data'!BX20,IF($B$2=Selectors!$F$8,'RCF data'!CO20,FALSE))))))</f>
        <v>0</v>
      </c>
      <c r="N19" s="84" t="b">
        <f>IF($B$2=Selectors!$F$3,'RCF data'!I20,IF($B$2=Selectors!$F$4,'RCF data'!Z20,IF($B$2=Selectors!$F$5,'RCF data'!AQ20,IF($B$2=Selectors!$F$6,'RCF data'!BH20,IF($B$2=Selectors!$F$7,'RCF data'!BY20,IF($B$2=Selectors!$F$8,'RCF data'!CP20,FALSE))))))</f>
        <v>0</v>
      </c>
      <c r="O19" s="84" t="b">
        <f>IF($B$2=Selectors!$F$3,'RCF data'!J20,IF($B$2=Selectors!$F$4,'RCF data'!AA20,IF($B$2=Selectors!$F$5,'RCF data'!AR20,IF($B$2=Selectors!$F$6,'RCF data'!BI20,IF($B$2=Selectors!$F$7,'RCF data'!BZ20,IF($B$2=Selectors!$F$8,'RCF data'!CQ20,FALSE))))))</f>
        <v>0</v>
      </c>
      <c r="P19" s="84" t="b">
        <f>IF($B$2=Selectors!$F$3,'RCF data'!K20,IF($B$2=Selectors!$F$4,'RCF data'!AB20,IF($B$2=Selectors!$F$5,'RCF data'!AS20,IF($B$2=Selectors!$F$6,'RCF data'!BJ20,IF($B$2=Selectors!$F$7,'RCF data'!CA20,IF($B$2=Selectors!$F$8,'RCF data'!CR20,FALSE))))))</f>
        <v>0</v>
      </c>
      <c r="Q19" s="84" t="b">
        <f>IF($B$2=Selectors!$F$3,'RCF data'!L20,IF($B$2=Selectors!$F$4,'RCF data'!AC20,IF($B$2=Selectors!$F$5,'RCF data'!AT20,IF($B$2=Selectors!$F$6,'RCF data'!BK20,IF($B$2=Selectors!$F$7,'RCF data'!CB20,IF($B$2=Selectors!$F$8,'RCF data'!CS20,FALSE))))))</f>
        <v>0</v>
      </c>
      <c r="R19" s="84" t="b">
        <f>IF($B$2=Selectors!$F$3,'RCF data'!M20,IF($B$2=Selectors!$F$4,'RCF data'!AD20,IF($B$2=Selectors!$F$5,'RCF data'!AU20,IF($B$2=Selectors!$F$6,'RCF data'!BL20,IF($B$2=Selectors!$F$7,'RCF data'!CC20,IF($B$2=Selectors!$F$8,'RCF data'!CT20,FALSE))))))</f>
        <v>0</v>
      </c>
      <c r="S19" s="84" t="b">
        <f>IF($B$2=Selectors!$F$3,'RCF data'!N20,IF($B$2=Selectors!$F$4,'RCF data'!AE20,IF($B$2=Selectors!$F$5,'RCF data'!AV20,IF($B$2=Selectors!$F$6,'RCF data'!BM20,IF($B$2=Selectors!$F$7,'RCF data'!CD20,IF($B$2=Selectors!$F$8,'RCF data'!CU20,FALSE))))))</f>
        <v>0</v>
      </c>
      <c r="T19" s="84" t="b">
        <f>IF($B$2=Selectors!$F$3,'RCF data'!O20,IF($B$2=Selectors!$F$4,'RCF data'!AF20,IF($B$2=Selectors!$F$5,'RCF data'!AW20,IF($B$2=Selectors!$F$6,'RCF data'!BN20,IF($B$2=Selectors!$F$7,'RCF data'!CE20,IF($B$2=Selectors!$F$8,'RCF data'!CV20,FALSE))))))</f>
        <v>0</v>
      </c>
      <c r="U19" s="84" t="b">
        <f>IF($B$2=Selectors!$F$3,'RCF data'!P20,IF($B$2=Selectors!$F$4,'RCF data'!AG20,IF($B$2=Selectors!$F$5,'RCF data'!AX20,IF($B$2=Selectors!$F$6,'RCF data'!BO20,IF($B$2=Selectors!$F$7,'RCF data'!CF20,IF($B$2=Selectors!$F$8,'RCF data'!CW20,FALSE))))))</f>
        <v>0</v>
      </c>
      <c r="V19" s="84" t="b">
        <f>IF($B$2=Selectors!$F$3,'RCF data'!Q20,IF($B$2=Selectors!$F$4,'RCF data'!AH20,IF($B$2=Selectors!$F$5,'RCF data'!AY20,IF($B$2=Selectors!$F$6,'RCF data'!BP20,IF($B$2=Selectors!$F$7,'RCF data'!CG20,IF($B$2=Selectors!$F$8,'RCF data'!CX20,FALSE))))))</f>
        <v>0</v>
      </c>
      <c r="W19" s="84" t="b">
        <f>IF($B$2=Selectors!$F$3,'RCF data'!R20,IF($B$2=Selectors!$F$4,'RCF data'!AI20,IF($B$2=Selectors!$F$5,'RCF data'!AZ20,IF($B$2=Selectors!$F$6,'RCF data'!BQ20,IF($B$2=Selectors!$F$7,'RCF data'!CH20,IF($B$2=Selectors!$F$8,'RCF data'!CY20,FALSE))))))</f>
        <v>0</v>
      </c>
      <c r="X19" s="33" t="b">
        <f>IF($B$2=Selectors!$F$3,'RCF data'!S20,IF($B$2=Selectors!$F$4,'RCF data'!AJ20,IF($B$2=Selectors!$F$5,'RCF data'!BA20,IF($B$2=Selectors!$F$6,'RCF data'!BR20,IF($B$2=Selectors!$F$7,'RCF data'!CI20,IF($B$2=Selectors!$F$8,'RCF data'!CZ20,FALSE))))))</f>
        <v>0</v>
      </c>
    </row>
    <row r="20" spans="2:24" x14ac:dyDescent="0.3">
      <c r="B20" s="27" t="s">
        <v>36</v>
      </c>
      <c r="C20" s="6">
        <v>0.8</v>
      </c>
      <c r="D20" s="98">
        <f t="shared" si="0"/>
        <v>0</v>
      </c>
      <c r="E20" s="5"/>
      <c r="F20" s="86">
        <f t="shared" si="2"/>
        <v>0</v>
      </c>
      <c r="G20" s="86">
        <f t="shared" si="1"/>
        <v>0</v>
      </c>
      <c r="H20" s="86"/>
      <c r="I20" s="84" t="b">
        <f>IF($B$2=Selectors!$F$3,'RCF data'!D21,IF($B$2=Selectors!$F$4,'RCF data'!U21,IF($B$2=Selectors!$F$5,'RCF data'!AL21,IF($B$2=Selectors!$F$6,'RCF data'!BC21,IF($B$2=Selectors!$F$7,'RCF data'!BT21,IF($B$2=Selectors!$F$8,'RCF data'!CK21,FALSE))))))</f>
        <v>0</v>
      </c>
      <c r="J20" s="84" t="b">
        <f>IF($B$2=Selectors!$F$3,'RCF data'!E21,IF($B$2=Selectors!$F$4,'RCF data'!V21,IF($B$2=Selectors!$F$5,'RCF data'!AM21,IF($B$2=Selectors!$F$6,'RCF data'!BD21,IF($B$2=Selectors!$F$7,'RCF data'!BU21,IF($B$2=Selectors!$F$8,'RCF data'!CL21,FALSE))))))</f>
        <v>0</v>
      </c>
      <c r="K20" s="84" t="b">
        <f>IF($B$2=Selectors!$F$3,'RCF data'!F21,IF($B$2=Selectors!$F$4,'RCF data'!W21,IF($B$2=Selectors!$F$5,'RCF data'!AN21,IF($B$2=Selectors!$F$6,'RCF data'!BE21,IF($B$2=Selectors!$F$7,'RCF data'!BV21,IF($B$2=Selectors!$F$8,'RCF data'!CM21,FALSE))))))</f>
        <v>0</v>
      </c>
      <c r="L20" s="84" t="b">
        <f>IF($B$2=Selectors!$F$3,'RCF data'!G21,IF($B$2=Selectors!$F$4,'RCF data'!X21,IF($B$2=Selectors!$F$5,'RCF data'!AO21,IF($B$2=Selectors!$F$6,'RCF data'!BF21,IF($B$2=Selectors!$F$7,'RCF data'!BW21,IF($B$2=Selectors!$F$8,'RCF data'!CN21,FALSE))))))</f>
        <v>0</v>
      </c>
      <c r="M20" s="84" t="b">
        <f>IF($B$2=Selectors!$F$3,'RCF data'!H21,IF($B$2=Selectors!$F$4,'RCF data'!Y21,IF($B$2=Selectors!$F$5,'RCF data'!AP21,IF($B$2=Selectors!$F$6,'RCF data'!BG21,IF($B$2=Selectors!$F$7,'RCF data'!BX21,IF($B$2=Selectors!$F$8,'RCF data'!CO21,FALSE))))))</f>
        <v>0</v>
      </c>
      <c r="N20" s="84" t="b">
        <f>IF($B$2=Selectors!$F$3,'RCF data'!I21,IF($B$2=Selectors!$F$4,'RCF data'!Z21,IF($B$2=Selectors!$F$5,'RCF data'!AQ21,IF($B$2=Selectors!$F$6,'RCF data'!BH21,IF($B$2=Selectors!$F$7,'RCF data'!BY21,IF($B$2=Selectors!$F$8,'RCF data'!CP21,FALSE))))))</f>
        <v>0</v>
      </c>
      <c r="O20" s="84" t="b">
        <f>IF($B$2=Selectors!$F$3,'RCF data'!J21,IF($B$2=Selectors!$F$4,'RCF data'!AA21,IF($B$2=Selectors!$F$5,'RCF data'!AR21,IF($B$2=Selectors!$F$6,'RCF data'!BI21,IF($B$2=Selectors!$F$7,'RCF data'!BZ21,IF($B$2=Selectors!$F$8,'RCF data'!CQ21,FALSE))))))</f>
        <v>0</v>
      </c>
      <c r="P20" s="84" t="b">
        <f>IF($B$2=Selectors!$F$3,'RCF data'!K21,IF($B$2=Selectors!$F$4,'RCF data'!AB21,IF($B$2=Selectors!$F$5,'RCF data'!AS21,IF($B$2=Selectors!$F$6,'RCF data'!BJ21,IF($B$2=Selectors!$F$7,'RCF data'!CA21,IF($B$2=Selectors!$F$8,'RCF data'!CR21,FALSE))))))</f>
        <v>0</v>
      </c>
      <c r="Q20" s="84" t="b">
        <f>IF($B$2=Selectors!$F$3,'RCF data'!L21,IF($B$2=Selectors!$F$4,'RCF data'!AC21,IF($B$2=Selectors!$F$5,'RCF data'!AT21,IF($B$2=Selectors!$F$6,'RCF data'!BK21,IF($B$2=Selectors!$F$7,'RCF data'!CB21,IF($B$2=Selectors!$F$8,'RCF data'!CS21,FALSE))))))</f>
        <v>0</v>
      </c>
      <c r="R20" s="84" t="b">
        <f>IF($B$2=Selectors!$F$3,'RCF data'!M21,IF($B$2=Selectors!$F$4,'RCF data'!AD21,IF($B$2=Selectors!$F$5,'RCF data'!AU21,IF($B$2=Selectors!$F$6,'RCF data'!BL21,IF($B$2=Selectors!$F$7,'RCF data'!CC21,IF($B$2=Selectors!$F$8,'RCF data'!CT21,FALSE))))))</f>
        <v>0</v>
      </c>
      <c r="S20" s="84" t="b">
        <f>IF($B$2=Selectors!$F$3,'RCF data'!N21,IF($B$2=Selectors!$F$4,'RCF data'!AE21,IF($B$2=Selectors!$F$5,'RCF data'!AV21,IF($B$2=Selectors!$F$6,'RCF data'!BM21,IF($B$2=Selectors!$F$7,'RCF data'!CD21,IF($B$2=Selectors!$F$8,'RCF data'!CU21,FALSE))))))</f>
        <v>0</v>
      </c>
      <c r="T20" s="84" t="b">
        <f>IF($B$2=Selectors!$F$3,'RCF data'!O21,IF($B$2=Selectors!$F$4,'RCF data'!AF21,IF($B$2=Selectors!$F$5,'RCF data'!AW21,IF($B$2=Selectors!$F$6,'RCF data'!BN21,IF($B$2=Selectors!$F$7,'RCF data'!CE21,IF($B$2=Selectors!$F$8,'RCF data'!CV21,FALSE))))))</f>
        <v>0</v>
      </c>
      <c r="U20" s="84" t="b">
        <f>IF($B$2=Selectors!$F$3,'RCF data'!P21,IF($B$2=Selectors!$F$4,'RCF data'!AG21,IF($B$2=Selectors!$F$5,'RCF data'!AX21,IF($B$2=Selectors!$F$6,'RCF data'!BO21,IF($B$2=Selectors!$F$7,'RCF data'!CF21,IF($B$2=Selectors!$F$8,'RCF data'!CW21,FALSE))))))</f>
        <v>0</v>
      </c>
      <c r="V20" s="84" t="b">
        <f>IF($B$2=Selectors!$F$3,'RCF data'!Q21,IF($B$2=Selectors!$F$4,'RCF data'!AH21,IF($B$2=Selectors!$F$5,'RCF data'!AY21,IF($B$2=Selectors!$F$6,'RCF data'!BP21,IF($B$2=Selectors!$F$7,'RCF data'!CG21,IF($B$2=Selectors!$F$8,'RCF data'!CX21,FALSE))))))</f>
        <v>0</v>
      </c>
      <c r="W20" s="84" t="b">
        <f>IF($B$2=Selectors!$F$3,'RCF data'!R21,IF($B$2=Selectors!$F$4,'RCF data'!AI21,IF($B$2=Selectors!$F$5,'RCF data'!AZ21,IF($B$2=Selectors!$F$6,'RCF data'!BQ21,IF($B$2=Selectors!$F$7,'RCF data'!CH21,IF($B$2=Selectors!$F$8,'RCF data'!CY21,FALSE))))))</f>
        <v>0</v>
      </c>
      <c r="X20" s="33" t="b">
        <f>IF($B$2=Selectors!$F$3,'RCF data'!S21,IF($B$2=Selectors!$F$4,'RCF data'!AJ21,IF($B$2=Selectors!$F$5,'RCF data'!BA21,IF($B$2=Selectors!$F$6,'RCF data'!BR21,IF($B$2=Selectors!$F$7,'RCF data'!CI21,IF($B$2=Selectors!$F$8,'RCF data'!CZ21,FALSE))))))</f>
        <v>0</v>
      </c>
    </row>
    <row r="21" spans="2:24" x14ac:dyDescent="0.3">
      <c r="B21" s="27" t="s">
        <v>38</v>
      </c>
      <c r="C21" s="6">
        <v>0.85</v>
      </c>
      <c r="D21" s="98">
        <f t="shared" si="0"/>
        <v>0</v>
      </c>
      <c r="E21" s="5"/>
      <c r="F21" s="86">
        <f t="shared" si="2"/>
        <v>0</v>
      </c>
      <c r="G21" s="86">
        <f t="shared" si="1"/>
        <v>0</v>
      </c>
      <c r="H21" s="86"/>
      <c r="I21" s="84" t="b">
        <f>IF($B$2=Selectors!$F$3,'RCF data'!D22,IF($B$2=Selectors!$F$4,'RCF data'!U22,IF($B$2=Selectors!$F$5,'RCF data'!AL22,IF($B$2=Selectors!$F$6,'RCF data'!BC22,IF($B$2=Selectors!$F$7,'RCF data'!BT22,IF($B$2=Selectors!$F$8,'RCF data'!CK22,FALSE))))))</f>
        <v>0</v>
      </c>
      <c r="J21" s="84" t="b">
        <f>IF($B$2=Selectors!$F$3,'RCF data'!E22,IF($B$2=Selectors!$F$4,'RCF data'!V22,IF($B$2=Selectors!$F$5,'RCF data'!AM22,IF($B$2=Selectors!$F$6,'RCF data'!BD22,IF($B$2=Selectors!$F$7,'RCF data'!BU22,IF($B$2=Selectors!$F$8,'RCF data'!CL22,FALSE))))))</f>
        <v>0</v>
      </c>
      <c r="K21" s="84" t="b">
        <f>IF($B$2=Selectors!$F$3,'RCF data'!F22,IF($B$2=Selectors!$F$4,'RCF data'!W22,IF($B$2=Selectors!$F$5,'RCF data'!AN22,IF($B$2=Selectors!$F$6,'RCF data'!BE22,IF($B$2=Selectors!$F$7,'RCF data'!BV22,IF($B$2=Selectors!$F$8,'RCF data'!CM22,FALSE))))))</f>
        <v>0</v>
      </c>
      <c r="L21" s="84" t="b">
        <f>IF($B$2=Selectors!$F$3,'RCF data'!G22,IF($B$2=Selectors!$F$4,'RCF data'!X22,IF($B$2=Selectors!$F$5,'RCF data'!AO22,IF($B$2=Selectors!$F$6,'RCF data'!BF22,IF($B$2=Selectors!$F$7,'RCF data'!BW22,IF($B$2=Selectors!$F$8,'RCF data'!CN22,FALSE))))))</f>
        <v>0</v>
      </c>
      <c r="M21" s="84" t="b">
        <f>IF($B$2=Selectors!$F$3,'RCF data'!H22,IF($B$2=Selectors!$F$4,'RCF data'!Y22,IF($B$2=Selectors!$F$5,'RCF data'!AP22,IF($B$2=Selectors!$F$6,'RCF data'!BG22,IF($B$2=Selectors!$F$7,'RCF data'!BX22,IF($B$2=Selectors!$F$8,'RCF data'!CO22,FALSE))))))</f>
        <v>0</v>
      </c>
      <c r="N21" s="84" t="b">
        <f>IF($B$2=Selectors!$F$3,'RCF data'!I22,IF($B$2=Selectors!$F$4,'RCF data'!Z22,IF($B$2=Selectors!$F$5,'RCF data'!AQ22,IF($B$2=Selectors!$F$6,'RCF data'!BH22,IF($B$2=Selectors!$F$7,'RCF data'!BY22,IF($B$2=Selectors!$F$8,'RCF data'!CP22,FALSE))))))</f>
        <v>0</v>
      </c>
      <c r="O21" s="84" t="b">
        <f>IF($B$2=Selectors!$F$3,'RCF data'!J22,IF($B$2=Selectors!$F$4,'RCF data'!AA22,IF($B$2=Selectors!$F$5,'RCF data'!AR22,IF($B$2=Selectors!$F$6,'RCF data'!BI22,IF($B$2=Selectors!$F$7,'RCF data'!BZ22,IF($B$2=Selectors!$F$8,'RCF data'!CQ22,FALSE))))))</f>
        <v>0</v>
      </c>
      <c r="P21" s="84" t="b">
        <f>IF($B$2=Selectors!$F$3,'RCF data'!K22,IF($B$2=Selectors!$F$4,'RCF data'!AB22,IF($B$2=Selectors!$F$5,'RCF data'!AS22,IF($B$2=Selectors!$F$6,'RCF data'!BJ22,IF($B$2=Selectors!$F$7,'RCF data'!CA22,IF($B$2=Selectors!$F$8,'RCF data'!CR22,FALSE))))))</f>
        <v>0</v>
      </c>
      <c r="Q21" s="84" t="b">
        <f>IF($B$2=Selectors!$F$3,'RCF data'!L22,IF($B$2=Selectors!$F$4,'RCF data'!AC22,IF($B$2=Selectors!$F$5,'RCF data'!AT22,IF($B$2=Selectors!$F$6,'RCF data'!BK22,IF($B$2=Selectors!$F$7,'RCF data'!CB22,IF($B$2=Selectors!$F$8,'RCF data'!CS22,FALSE))))))</f>
        <v>0</v>
      </c>
      <c r="R21" s="84" t="b">
        <f>IF($B$2=Selectors!$F$3,'RCF data'!M22,IF($B$2=Selectors!$F$4,'RCF data'!AD22,IF($B$2=Selectors!$F$5,'RCF data'!AU22,IF($B$2=Selectors!$F$6,'RCF data'!BL22,IF($B$2=Selectors!$F$7,'RCF data'!CC22,IF($B$2=Selectors!$F$8,'RCF data'!CT22,FALSE))))))</f>
        <v>0</v>
      </c>
      <c r="S21" s="84" t="b">
        <f>IF($B$2=Selectors!$F$3,'RCF data'!N22,IF($B$2=Selectors!$F$4,'RCF data'!AE22,IF($B$2=Selectors!$F$5,'RCF data'!AV22,IF($B$2=Selectors!$F$6,'RCF data'!BM22,IF($B$2=Selectors!$F$7,'RCF data'!CD22,IF($B$2=Selectors!$F$8,'RCF data'!CU22,FALSE))))))</f>
        <v>0</v>
      </c>
      <c r="T21" s="84" t="b">
        <f>IF($B$2=Selectors!$F$3,'RCF data'!O22,IF($B$2=Selectors!$F$4,'RCF data'!AF22,IF($B$2=Selectors!$F$5,'RCF data'!AW22,IF($B$2=Selectors!$F$6,'RCF data'!BN22,IF($B$2=Selectors!$F$7,'RCF data'!CE22,IF($B$2=Selectors!$F$8,'RCF data'!CV22,FALSE))))))</f>
        <v>0</v>
      </c>
      <c r="U21" s="84" t="b">
        <f>IF($B$2=Selectors!$F$3,'RCF data'!P22,IF($B$2=Selectors!$F$4,'RCF data'!AG22,IF($B$2=Selectors!$F$5,'RCF data'!AX22,IF($B$2=Selectors!$F$6,'RCF data'!BO22,IF($B$2=Selectors!$F$7,'RCF data'!CF22,IF($B$2=Selectors!$F$8,'RCF data'!CW22,FALSE))))))</f>
        <v>0</v>
      </c>
      <c r="V21" s="84" t="b">
        <f>IF($B$2=Selectors!$F$3,'RCF data'!Q22,IF($B$2=Selectors!$F$4,'RCF data'!AH22,IF($B$2=Selectors!$F$5,'RCF data'!AY22,IF($B$2=Selectors!$F$6,'RCF data'!BP22,IF($B$2=Selectors!$F$7,'RCF data'!CG22,IF($B$2=Selectors!$F$8,'RCF data'!CX22,FALSE))))))</f>
        <v>0</v>
      </c>
      <c r="W21" s="84" t="b">
        <f>IF($B$2=Selectors!$F$3,'RCF data'!R22,IF($B$2=Selectors!$F$4,'RCF data'!AI22,IF($B$2=Selectors!$F$5,'RCF data'!AZ22,IF($B$2=Selectors!$F$6,'RCF data'!BQ22,IF($B$2=Selectors!$F$7,'RCF data'!CH22,IF($B$2=Selectors!$F$8,'RCF data'!CY22,FALSE))))))</f>
        <v>0</v>
      </c>
      <c r="X21" s="33" t="b">
        <f>IF($B$2=Selectors!$F$3,'RCF data'!S22,IF($B$2=Selectors!$F$4,'RCF data'!AJ22,IF($B$2=Selectors!$F$5,'RCF data'!BA22,IF($B$2=Selectors!$F$6,'RCF data'!BR22,IF($B$2=Selectors!$F$7,'RCF data'!CI22,IF($B$2=Selectors!$F$8,'RCF data'!CZ22,FALSE))))))</f>
        <v>0</v>
      </c>
    </row>
    <row r="22" spans="2:24" x14ac:dyDescent="0.3">
      <c r="B22" s="27" t="s">
        <v>40</v>
      </c>
      <c r="C22" s="6">
        <v>0.9</v>
      </c>
      <c r="D22" s="98">
        <f t="shared" si="0"/>
        <v>0</v>
      </c>
      <c r="E22" s="5"/>
      <c r="F22" s="86">
        <f t="shared" si="2"/>
        <v>0</v>
      </c>
      <c r="G22" s="86">
        <f t="shared" si="1"/>
        <v>0</v>
      </c>
      <c r="H22" s="86"/>
      <c r="I22" s="84" t="b">
        <f>IF($B$2=Selectors!$F$3,'RCF data'!D23,IF($B$2=Selectors!$F$4,'RCF data'!U23,IF($B$2=Selectors!$F$5,'RCF data'!AL23,IF($B$2=Selectors!$F$6,'RCF data'!BC23,IF($B$2=Selectors!$F$7,'RCF data'!BT23,IF($B$2=Selectors!$F$8,'RCF data'!CK23,FALSE))))))</f>
        <v>0</v>
      </c>
      <c r="J22" s="84" t="b">
        <f>IF($B$2=Selectors!$F$3,'RCF data'!E23,IF($B$2=Selectors!$F$4,'RCF data'!V23,IF($B$2=Selectors!$F$5,'RCF data'!AM23,IF($B$2=Selectors!$F$6,'RCF data'!BD23,IF($B$2=Selectors!$F$7,'RCF data'!BU23,IF($B$2=Selectors!$F$8,'RCF data'!CL23,FALSE))))))</f>
        <v>0</v>
      </c>
      <c r="K22" s="84" t="b">
        <f>IF($B$2=Selectors!$F$3,'RCF data'!F23,IF($B$2=Selectors!$F$4,'RCF data'!W23,IF($B$2=Selectors!$F$5,'RCF data'!AN23,IF($B$2=Selectors!$F$6,'RCF data'!BE23,IF($B$2=Selectors!$F$7,'RCF data'!BV23,IF($B$2=Selectors!$F$8,'RCF data'!CM23,FALSE))))))</f>
        <v>0</v>
      </c>
      <c r="L22" s="84" t="b">
        <f>IF($B$2=Selectors!$F$3,'RCF data'!G23,IF($B$2=Selectors!$F$4,'RCF data'!X23,IF($B$2=Selectors!$F$5,'RCF data'!AO23,IF($B$2=Selectors!$F$6,'RCF data'!BF23,IF($B$2=Selectors!$F$7,'RCF data'!BW23,IF($B$2=Selectors!$F$8,'RCF data'!CN23,FALSE))))))</f>
        <v>0</v>
      </c>
      <c r="M22" s="84" t="b">
        <f>IF($B$2=Selectors!$F$3,'RCF data'!H23,IF($B$2=Selectors!$F$4,'RCF data'!Y23,IF($B$2=Selectors!$F$5,'RCF data'!AP23,IF($B$2=Selectors!$F$6,'RCF data'!BG23,IF($B$2=Selectors!$F$7,'RCF data'!BX23,IF($B$2=Selectors!$F$8,'RCF data'!CO23,FALSE))))))</f>
        <v>0</v>
      </c>
      <c r="N22" s="84" t="b">
        <f>IF($B$2=Selectors!$F$3,'RCF data'!I23,IF($B$2=Selectors!$F$4,'RCF data'!Z23,IF($B$2=Selectors!$F$5,'RCF data'!AQ23,IF($B$2=Selectors!$F$6,'RCF data'!BH23,IF($B$2=Selectors!$F$7,'RCF data'!BY23,IF($B$2=Selectors!$F$8,'RCF data'!CP23,FALSE))))))</f>
        <v>0</v>
      </c>
      <c r="O22" s="84" t="b">
        <f>IF($B$2=Selectors!$F$3,'RCF data'!J23,IF($B$2=Selectors!$F$4,'RCF data'!AA23,IF($B$2=Selectors!$F$5,'RCF data'!AR23,IF($B$2=Selectors!$F$6,'RCF data'!BI23,IF($B$2=Selectors!$F$7,'RCF data'!BZ23,IF($B$2=Selectors!$F$8,'RCF data'!CQ23,FALSE))))))</f>
        <v>0</v>
      </c>
      <c r="P22" s="84" t="b">
        <f>IF($B$2=Selectors!$F$3,'RCF data'!K23,IF($B$2=Selectors!$F$4,'RCF data'!AB23,IF($B$2=Selectors!$F$5,'RCF data'!AS23,IF($B$2=Selectors!$F$6,'RCF data'!BJ23,IF($B$2=Selectors!$F$7,'RCF data'!CA23,IF($B$2=Selectors!$F$8,'RCF data'!CR23,FALSE))))))</f>
        <v>0</v>
      </c>
      <c r="Q22" s="84" t="b">
        <f>IF($B$2=Selectors!$F$3,'RCF data'!L23,IF($B$2=Selectors!$F$4,'RCF data'!AC23,IF($B$2=Selectors!$F$5,'RCF data'!AT23,IF($B$2=Selectors!$F$6,'RCF data'!BK23,IF($B$2=Selectors!$F$7,'RCF data'!CB23,IF($B$2=Selectors!$F$8,'RCF data'!CS23,FALSE))))))</f>
        <v>0</v>
      </c>
      <c r="R22" s="84" t="b">
        <f>IF($B$2=Selectors!$F$3,'RCF data'!M23,IF($B$2=Selectors!$F$4,'RCF data'!AD23,IF($B$2=Selectors!$F$5,'RCF data'!AU23,IF($B$2=Selectors!$F$6,'RCF data'!BL23,IF($B$2=Selectors!$F$7,'RCF data'!CC23,IF($B$2=Selectors!$F$8,'RCF data'!CT23,FALSE))))))</f>
        <v>0</v>
      </c>
      <c r="S22" s="84" t="b">
        <f>IF($B$2=Selectors!$F$3,'RCF data'!N23,IF($B$2=Selectors!$F$4,'RCF data'!AE23,IF($B$2=Selectors!$F$5,'RCF data'!AV23,IF($B$2=Selectors!$F$6,'RCF data'!BM23,IF($B$2=Selectors!$F$7,'RCF data'!CD23,IF($B$2=Selectors!$F$8,'RCF data'!CU23,FALSE))))))</f>
        <v>0</v>
      </c>
      <c r="T22" s="84" t="b">
        <f>IF($B$2=Selectors!$F$3,'RCF data'!O23,IF($B$2=Selectors!$F$4,'RCF data'!AF23,IF($B$2=Selectors!$F$5,'RCF data'!AW23,IF($B$2=Selectors!$F$6,'RCF data'!BN23,IF($B$2=Selectors!$F$7,'RCF data'!CE23,IF($B$2=Selectors!$F$8,'RCF data'!CV23,FALSE))))))</f>
        <v>0</v>
      </c>
      <c r="U22" s="84" t="b">
        <f>IF($B$2=Selectors!$F$3,'RCF data'!P23,IF($B$2=Selectors!$F$4,'RCF data'!AG23,IF($B$2=Selectors!$F$5,'RCF data'!AX23,IF($B$2=Selectors!$F$6,'RCF data'!BO23,IF($B$2=Selectors!$F$7,'RCF data'!CF23,IF($B$2=Selectors!$F$8,'RCF data'!CW23,FALSE))))))</f>
        <v>0</v>
      </c>
      <c r="V22" s="84" t="b">
        <f>IF($B$2=Selectors!$F$3,'RCF data'!Q23,IF($B$2=Selectors!$F$4,'RCF data'!AH23,IF($B$2=Selectors!$F$5,'RCF data'!AY23,IF($B$2=Selectors!$F$6,'RCF data'!BP23,IF($B$2=Selectors!$F$7,'RCF data'!CG23,IF($B$2=Selectors!$F$8,'RCF data'!CX23,FALSE))))))</f>
        <v>0</v>
      </c>
      <c r="W22" s="84" t="b">
        <f>IF($B$2=Selectors!$F$3,'RCF data'!R23,IF($B$2=Selectors!$F$4,'RCF data'!AI23,IF($B$2=Selectors!$F$5,'RCF data'!AZ23,IF($B$2=Selectors!$F$6,'RCF data'!BQ23,IF($B$2=Selectors!$F$7,'RCF data'!CH23,IF($B$2=Selectors!$F$8,'RCF data'!CY23,FALSE))))))</f>
        <v>0</v>
      </c>
      <c r="X22" s="33" t="b">
        <f>IF($B$2=Selectors!$F$3,'RCF data'!S23,IF($B$2=Selectors!$F$4,'RCF data'!AJ23,IF($B$2=Selectors!$F$5,'RCF data'!BA23,IF($B$2=Selectors!$F$6,'RCF data'!BR23,IF($B$2=Selectors!$F$7,'RCF data'!CI23,IF($B$2=Selectors!$F$8,'RCF data'!CZ23,FALSE))))))</f>
        <v>0</v>
      </c>
    </row>
    <row r="23" spans="2:24" x14ac:dyDescent="0.3">
      <c r="B23" s="27" t="s">
        <v>42</v>
      </c>
      <c r="C23" s="6">
        <v>0.95</v>
      </c>
      <c r="D23" s="98">
        <f t="shared" si="0"/>
        <v>0</v>
      </c>
      <c r="E23" s="5"/>
      <c r="F23" s="86">
        <f t="shared" si="2"/>
        <v>0</v>
      </c>
      <c r="G23" s="86">
        <f t="shared" si="1"/>
        <v>0</v>
      </c>
      <c r="H23" s="86"/>
      <c r="I23" s="84" t="b">
        <f>IF($B$2=Selectors!$F$3,'RCF data'!D24,IF($B$2=Selectors!$F$4,'RCF data'!U24,IF($B$2=Selectors!$F$5,'RCF data'!AL24,IF($B$2=Selectors!$F$6,'RCF data'!BC24,IF($B$2=Selectors!$F$7,'RCF data'!BT24,IF($B$2=Selectors!$F$8,'RCF data'!CK24,FALSE))))))</f>
        <v>0</v>
      </c>
      <c r="J23" s="84" t="b">
        <f>IF($B$2=Selectors!$F$3,'RCF data'!E24,IF($B$2=Selectors!$F$4,'RCF data'!V24,IF($B$2=Selectors!$F$5,'RCF data'!AM24,IF($B$2=Selectors!$F$6,'RCF data'!BD24,IF($B$2=Selectors!$F$7,'RCF data'!BU24,IF($B$2=Selectors!$F$8,'RCF data'!CL24,FALSE))))))</f>
        <v>0</v>
      </c>
      <c r="K23" s="84" t="b">
        <f>IF($B$2=Selectors!$F$3,'RCF data'!F24,IF($B$2=Selectors!$F$4,'RCF data'!W24,IF($B$2=Selectors!$F$5,'RCF data'!AN24,IF($B$2=Selectors!$F$6,'RCF data'!BE24,IF($B$2=Selectors!$F$7,'RCF data'!BV24,IF($B$2=Selectors!$F$8,'RCF data'!CM24,FALSE))))))</f>
        <v>0</v>
      </c>
      <c r="L23" s="84" t="b">
        <f>IF($B$2=Selectors!$F$3,'RCF data'!G24,IF($B$2=Selectors!$F$4,'RCF data'!X24,IF($B$2=Selectors!$F$5,'RCF data'!AO24,IF($B$2=Selectors!$F$6,'RCF data'!BF24,IF($B$2=Selectors!$F$7,'RCF data'!BW24,IF($B$2=Selectors!$F$8,'RCF data'!CN24,FALSE))))))</f>
        <v>0</v>
      </c>
      <c r="M23" s="84" t="b">
        <f>IF($B$2=Selectors!$F$3,'RCF data'!H24,IF($B$2=Selectors!$F$4,'RCF data'!Y24,IF($B$2=Selectors!$F$5,'RCF data'!AP24,IF($B$2=Selectors!$F$6,'RCF data'!BG24,IF($B$2=Selectors!$F$7,'RCF data'!BX24,IF($B$2=Selectors!$F$8,'RCF data'!CO24,FALSE))))))</f>
        <v>0</v>
      </c>
      <c r="N23" s="84" t="b">
        <f>IF($B$2=Selectors!$F$3,'RCF data'!I24,IF($B$2=Selectors!$F$4,'RCF data'!Z24,IF($B$2=Selectors!$F$5,'RCF data'!AQ24,IF($B$2=Selectors!$F$6,'RCF data'!BH24,IF($B$2=Selectors!$F$7,'RCF data'!BY24,IF($B$2=Selectors!$F$8,'RCF data'!CP24,FALSE))))))</f>
        <v>0</v>
      </c>
      <c r="O23" s="84" t="b">
        <f>IF($B$2=Selectors!$F$3,'RCF data'!J24,IF($B$2=Selectors!$F$4,'RCF data'!AA24,IF($B$2=Selectors!$F$5,'RCF data'!AR24,IF($B$2=Selectors!$F$6,'RCF data'!BI24,IF($B$2=Selectors!$F$7,'RCF data'!BZ24,IF($B$2=Selectors!$F$8,'RCF data'!CQ24,FALSE))))))</f>
        <v>0</v>
      </c>
      <c r="P23" s="84" t="b">
        <f>IF($B$2=Selectors!$F$3,'RCF data'!K24,IF($B$2=Selectors!$F$4,'RCF data'!AB24,IF($B$2=Selectors!$F$5,'RCF data'!AS24,IF($B$2=Selectors!$F$6,'RCF data'!BJ24,IF($B$2=Selectors!$F$7,'RCF data'!CA24,IF($B$2=Selectors!$F$8,'RCF data'!CR24,FALSE))))))</f>
        <v>0</v>
      </c>
      <c r="Q23" s="84" t="b">
        <f>IF($B$2=Selectors!$F$3,'RCF data'!L24,IF($B$2=Selectors!$F$4,'RCF data'!AC24,IF($B$2=Selectors!$F$5,'RCF data'!AT24,IF($B$2=Selectors!$F$6,'RCF data'!BK24,IF($B$2=Selectors!$F$7,'RCF data'!CB24,IF($B$2=Selectors!$F$8,'RCF data'!CS24,FALSE))))))</f>
        <v>0</v>
      </c>
      <c r="R23" s="84" t="b">
        <f>IF($B$2=Selectors!$F$3,'RCF data'!M24,IF($B$2=Selectors!$F$4,'RCF data'!AD24,IF($B$2=Selectors!$F$5,'RCF data'!AU24,IF($B$2=Selectors!$F$6,'RCF data'!BL24,IF($B$2=Selectors!$F$7,'RCF data'!CC24,IF($B$2=Selectors!$F$8,'RCF data'!CT24,FALSE))))))</f>
        <v>0</v>
      </c>
      <c r="S23" s="84" t="b">
        <f>IF($B$2=Selectors!$F$3,'RCF data'!N24,IF($B$2=Selectors!$F$4,'RCF data'!AE24,IF($B$2=Selectors!$F$5,'RCF data'!AV24,IF($B$2=Selectors!$F$6,'RCF data'!BM24,IF($B$2=Selectors!$F$7,'RCF data'!CD24,IF($B$2=Selectors!$F$8,'RCF data'!CU24,FALSE))))))</f>
        <v>0</v>
      </c>
      <c r="T23" s="84" t="b">
        <f>IF($B$2=Selectors!$F$3,'RCF data'!O24,IF($B$2=Selectors!$F$4,'RCF data'!AF24,IF($B$2=Selectors!$F$5,'RCF data'!AW24,IF($B$2=Selectors!$F$6,'RCF data'!BN24,IF($B$2=Selectors!$F$7,'RCF data'!CE24,IF($B$2=Selectors!$F$8,'RCF data'!CV24,FALSE))))))</f>
        <v>0</v>
      </c>
      <c r="U23" s="84" t="b">
        <f>IF($B$2=Selectors!$F$3,'RCF data'!P24,IF($B$2=Selectors!$F$4,'RCF data'!AG24,IF($B$2=Selectors!$F$5,'RCF data'!AX24,IF($B$2=Selectors!$F$6,'RCF data'!BO24,IF($B$2=Selectors!$F$7,'RCF data'!CF24,IF($B$2=Selectors!$F$8,'RCF data'!CW24,FALSE))))))</f>
        <v>0</v>
      </c>
      <c r="V23" s="84" t="b">
        <f>IF($B$2=Selectors!$F$3,'RCF data'!Q24,IF($B$2=Selectors!$F$4,'RCF data'!AH24,IF($B$2=Selectors!$F$5,'RCF data'!AY24,IF($B$2=Selectors!$F$6,'RCF data'!BP24,IF($B$2=Selectors!$F$7,'RCF data'!CG24,IF($B$2=Selectors!$F$8,'RCF data'!CX24,FALSE))))))</f>
        <v>0</v>
      </c>
      <c r="W23" s="84" t="b">
        <f>IF($B$2=Selectors!$F$3,'RCF data'!R24,IF($B$2=Selectors!$F$4,'RCF data'!AI24,IF($B$2=Selectors!$F$5,'RCF data'!AZ24,IF($B$2=Selectors!$F$6,'RCF data'!BQ24,IF($B$2=Selectors!$F$7,'RCF data'!CH24,IF($B$2=Selectors!$F$8,'RCF data'!CY24,FALSE))))))</f>
        <v>0</v>
      </c>
      <c r="X23" s="33" t="b">
        <f>IF($B$2=Selectors!$F$3,'RCF data'!S24,IF($B$2=Selectors!$F$4,'RCF data'!AJ24,IF($B$2=Selectors!$F$5,'RCF data'!BA24,IF($B$2=Selectors!$F$6,'RCF data'!BR24,IF($B$2=Selectors!$F$7,'RCF data'!CI24,IF($B$2=Selectors!$F$8,'RCF data'!CZ24,FALSE))))))</f>
        <v>0</v>
      </c>
    </row>
    <row r="24" spans="2:24" ht="15" thickBot="1" x14ac:dyDescent="0.35">
      <c r="B24" s="28" t="s">
        <v>44</v>
      </c>
      <c r="C24" s="29">
        <v>1</v>
      </c>
      <c r="D24" s="99"/>
      <c r="E24" s="88"/>
      <c r="F24" s="89">
        <f t="shared" si="2"/>
        <v>0</v>
      </c>
      <c r="G24" s="89">
        <f t="shared" si="1"/>
        <v>0</v>
      </c>
      <c r="H24" s="89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34"/>
    </row>
    <row r="25" spans="2:24" ht="15" thickTop="1" x14ac:dyDescent="0.3">
      <c r="C25" s="44" t="s">
        <v>81</v>
      </c>
      <c r="D25" s="43">
        <f>AVERAGE(D5:D23)</f>
        <v>0</v>
      </c>
      <c r="I25" s="7"/>
    </row>
    <row r="26" spans="2:24" x14ac:dyDescent="0.3">
      <c r="I26" s="7"/>
    </row>
    <row r="27" spans="2:24" x14ac:dyDescent="0.3">
      <c r="I27" s="7"/>
    </row>
    <row r="28" spans="2:24" x14ac:dyDescent="0.3">
      <c r="I28" s="7"/>
    </row>
    <row r="29" spans="2:24" x14ac:dyDescent="0.3">
      <c r="I29" s="7"/>
    </row>
  </sheetData>
  <mergeCells count="3">
    <mergeCell ref="B3:C3"/>
    <mergeCell ref="B2:C2"/>
    <mergeCell ref="J1:X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6F41F-716B-4255-9973-53A6D627FA9A}">
  <dimension ref="A1:Y30"/>
  <sheetViews>
    <sheetView workbookViewId="0">
      <selection activeCell="J3" sqref="J3"/>
    </sheetView>
  </sheetViews>
  <sheetFormatPr defaultRowHeight="14.4" x14ac:dyDescent="0.3"/>
  <cols>
    <col min="4" max="4" width="10.77734375" style="12" bestFit="1" customWidth="1"/>
    <col min="5" max="5" width="2.21875" customWidth="1"/>
    <col min="6" max="6" width="5.109375" bestFit="1" customWidth="1"/>
    <col min="7" max="7" width="6.5546875" bestFit="1" customWidth="1"/>
    <col min="8" max="8" width="1.6640625" customWidth="1"/>
  </cols>
  <sheetData>
    <row r="1" spans="1:25" x14ac:dyDescent="0.3">
      <c r="A1" s="83" t="s">
        <v>117</v>
      </c>
      <c r="I1" s="1" t="s">
        <v>88</v>
      </c>
      <c r="J1" s="187">
        <f>'Scheme data'!C2</f>
        <v>0</v>
      </c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</row>
    <row r="2" spans="1:25" x14ac:dyDescent="0.3">
      <c r="A2" t="s">
        <v>62</v>
      </c>
      <c r="B2" s="186" t="str">
        <f>CONCATENATE('Scheme data'!G8,'Scheme data'!G6)</f>
        <v>??&lt;=£1Bn</v>
      </c>
      <c r="C2" s="186"/>
      <c r="G2" s="81" t="s">
        <v>63</v>
      </c>
      <c r="H2" s="81"/>
      <c r="I2" s="82">
        <f>'Scheme data'!F11</f>
        <v>0</v>
      </c>
      <c r="J2" s="82">
        <f>'Scheme data'!F12</f>
        <v>0</v>
      </c>
      <c r="K2" s="82">
        <f>'Scheme data'!F13</f>
        <v>0</v>
      </c>
      <c r="L2" s="82">
        <f>'Scheme data'!F14</f>
        <v>0</v>
      </c>
      <c r="M2" s="82">
        <f>'Scheme data'!F15</f>
        <v>0</v>
      </c>
      <c r="N2" s="82">
        <f>'Scheme data'!F16</f>
        <v>0</v>
      </c>
      <c r="O2" s="82">
        <f>'Scheme data'!F17</f>
        <v>0</v>
      </c>
      <c r="P2" s="82">
        <f>'Scheme data'!F18</f>
        <v>0</v>
      </c>
      <c r="Q2" s="82">
        <f>'Scheme data'!F19</f>
        <v>0</v>
      </c>
      <c r="R2" s="82">
        <f>'Scheme data'!F20</f>
        <v>0</v>
      </c>
      <c r="S2" s="82">
        <f>'Scheme data'!F21</f>
        <v>0</v>
      </c>
      <c r="T2" s="82">
        <f>'Scheme data'!F22</f>
        <v>0</v>
      </c>
      <c r="U2" s="82">
        <f>'Scheme data'!F23</f>
        <v>0</v>
      </c>
      <c r="V2" s="82">
        <f>'Scheme data'!F24</f>
        <v>0</v>
      </c>
      <c r="W2" s="82">
        <f>'Scheme data'!F25</f>
        <v>0</v>
      </c>
      <c r="X2" s="82">
        <f>'Scheme data'!F26</f>
        <v>0</v>
      </c>
      <c r="Y2" s="7"/>
    </row>
    <row r="3" spans="1:25" ht="15" thickBot="1" x14ac:dyDescent="0.35">
      <c r="B3" s="134"/>
      <c r="C3" s="134"/>
      <c r="G3" s="81" t="s">
        <v>126</v>
      </c>
      <c r="H3" s="81"/>
      <c r="I3" s="82">
        <v>0</v>
      </c>
      <c r="J3" s="82" t="e">
        <f>J2/SUM($J$2:$X$2)</f>
        <v>#DIV/0!</v>
      </c>
      <c r="K3" s="82" t="e">
        <f t="shared" ref="K3:X3" si="0">K2/SUM($J$2:$X$2)</f>
        <v>#DIV/0!</v>
      </c>
      <c r="L3" s="82" t="e">
        <f t="shared" si="0"/>
        <v>#DIV/0!</v>
      </c>
      <c r="M3" s="82" t="e">
        <f t="shared" si="0"/>
        <v>#DIV/0!</v>
      </c>
      <c r="N3" s="82" t="e">
        <f t="shared" si="0"/>
        <v>#DIV/0!</v>
      </c>
      <c r="O3" s="82" t="e">
        <f t="shared" si="0"/>
        <v>#DIV/0!</v>
      </c>
      <c r="P3" s="82" t="e">
        <f t="shared" si="0"/>
        <v>#DIV/0!</v>
      </c>
      <c r="Q3" s="82" t="e">
        <f t="shared" si="0"/>
        <v>#DIV/0!</v>
      </c>
      <c r="R3" s="82" t="e">
        <f t="shared" si="0"/>
        <v>#DIV/0!</v>
      </c>
      <c r="S3" s="82" t="e">
        <f t="shared" si="0"/>
        <v>#DIV/0!</v>
      </c>
      <c r="T3" s="82" t="e">
        <f t="shared" si="0"/>
        <v>#DIV/0!</v>
      </c>
      <c r="U3" s="82" t="e">
        <f t="shared" si="0"/>
        <v>#DIV/0!</v>
      </c>
      <c r="V3" s="82" t="e">
        <f t="shared" si="0"/>
        <v>#DIV/0!</v>
      </c>
      <c r="W3" s="82" t="e">
        <f t="shared" si="0"/>
        <v>#DIV/0!</v>
      </c>
      <c r="X3" s="82" t="e">
        <f t="shared" si="0"/>
        <v>#DIV/0!</v>
      </c>
      <c r="Y3" s="7"/>
    </row>
    <row r="4" spans="1:25" ht="87.6" thickTop="1" thickBot="1" x14ac:dyDescent="0.35">
      <c r="B4" s="184"/>
      <c r="C4" s="185"/>
      <c r="D4" s="96" t="s">
        <v>89</v>
      </c>
      <c r="E4" s="93"/>
      <c r="F4" s="100" t="str">
        <f>CONCATENATE("P",RIGHT('Scheme data'!K4,2))</f>
        <v>P50</v>
      </c>
      <c r="G4" s="100" t="str">
        <f>CONCATENATE("P",RIGHT('Scheme data'!P4,2))</f>
        <v>P75</v>
      </c>
      <c r="H4" s="93"/>
      <c r="I4" s="94" t="s">
        <v>64</v>
      </c>
      <c r="J4" s="94" t="s">
        <v>23</v>
      </c>
      <c r="K4" s="94" t="s">
        <v>25</v>
      </c>
      <c r="L4" s="94" t="s">
        <v>27</v>
      </c>
      <c r="M4" s="94" t="s">
        <v>29</v>
      </c>
      <c r="N4" s="94" t="s">
        <v>31</v>
      </c>
      <c r="O4" s="94" t="s">
        <v>33</v>
      </c>
      <c r="P4" s="94" t="s">
        <v>35</v>
      </c>
      <c r="Q4" s="94" t="s">
        <v>37</v>
      </c>
      <c r="R4" s="94" t="s">
        <v>65</v>
      </c>
      <c r="S4" s="94" t="s">
        <v>41</v>
      </c>
      <c r="T4" s="94" t="s">
        <v>43</v>
      </c>
      <c r="U4" s="94" t="s">
        <v>45</v>
      </c>
      <c r="V4" s="94" t="s">
        <v>46</v>
      </c>
      <c r="W4" s="94" t="s">
        <v>66</v>
      </c>
      <c r="X4" s="95" t="s">
        <v>48</v>
      </c>
    </row>
    <row r="5" spans="1:25" ht="15" thickTop="1" x14ac:dyDescent="0.3">
      <c r="B5" s="35" t="s">
        <v>3</v>
      </c>
      <c r="C5" s="36">
        <v>0</v>
      </c>
      <c r="D5" s="97"/>
      <c r="E5" s="91"/>
      <c r="F5" s="92" t="e">
        <f>VLOOKUP(F4,$B$5:$D$25,3,FALSE)</f>
        <v>#DIV/0!</v>
      </c>
      <c r="G5" s="92" t="e">
        <f>VLOOKUP(G4,$B$5:$D$25,3,FALSE)</f>
        <v>#DIV/0!</v>
      </c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37"/>
    </row>
    <row r="6" spans="1:25" x14ac:dyDescent="0.3">
      <c r="B6" s="27" t="s">
        <v>4</v>
      </c>
      <c r="C6" s="6">
        <v>0.05</v>
      </c>
      <c r="D6" s="98" t="e">
        <f>J6*$J$3+K6*$K$3+L6*$L$3+M6*$M$3+N6*$N$3+O6*$O$3+P6*$P$3+Q6*$Q$3+R6*$R$3+S6*$S$3+T6*$T$3+U6*$U$3+V6*$V$3+W6*$W$3+X6*$X$3</f>
        <v>#DIV/0!</v>
      </c>
      <c r="E6" s="85"/>
      <c r="F6" s="86" t="e">
        <f>F5</f>
        <v>#DIV/0!</v>
      </c>
      <c r="G6" s="86" t="e">
        <f t="shared" ref="G6:G25" si="1">G5</f>
        <v>#DIV/0!</v>
      </c>
      <c r="H6" s="86"/>
      <c r="I6" s="84" t="b">
        <f>IF($B$2=Selectors!$F$3,'RCF data'!D33,IF($B$2=Selectors!$F$4,'RCF data'!U33,IF($B$2=Selectors!$F$5,'RCF data'!AL33,IF($B$2=Selectors!$F$6,'RCF data'!BC33,IF($B$2=Selectors!$F$7,'RCF data'!BT33,IF($B$2=Selectors!$F$8,'RCF data'!CK33,FALSE))))))</f>
        <v>0</v>
      </c>
      <c r="J6" s="84" t="b">
        <f>IF($B$2=Selectors!$F$3,'RCF data'!E33,IF($B$2=Selectors!$F$4,'RCF data'!V33,IF($B$2=Selectors!$F$5,'RCF data'!AM33,IF($B$2=Selectors!$F$6,'RCF data'!BD33,IF($B$2=Selectors!$F$7,'RCF data'!BU33,IF($B$2=Selectors!$F$8,'RCF data'!CL33,FALSE))))))</f>
        <v>0</v>
      </c>
      <c r="K6" s="84" t="b">
        <f>IF($B$2=Selectors!$F$3,'RCF data'!F33,IF($B$2=Selectors!$F$4,'RCF data'!W33,IF($B$2=Selectors!$F$5,'RCF data'!AN33,IF($B$2=Selectors!$F$6,'RCF data'!BE33,IF($B$2=Selectors!$F$7,'RCF data'!BV33,IF($B$2=Selectors!$F$8,'RCF data'!CM33,FALSE))))))</f>
        <v>0</v>
      </c>
      <c r="L6" s="84" t="b">
        <f>IF($B$2=Selectors!$F$3,'RCF data'!G33,IF($B$2=Selectors!$F$4,'RCF data'!X33,IF($B$2=Selectors!$F$5,'RCF data'!AO33,IF($B$2=Selectors!$F$6,'RCF data'!BF33,IF($B$2=Selectors!$F$7,'RCF data'!BW33,IF($B$2=Selectors!$F$8,'RCF data'!CN33,FALSE))))))</f>
        <v>0</v>
      </c>
      <c r="M6" s="84" t="b">
        <f>IF($B$2=Selectors!$F$3,'RCF data'!H33,IF($B$2=Selectors!$F$4,'RCF data'!Y33,IF($B$2=Selectors!$F$5,'RCF data'!AP33,IF($B$2=Selectors!$F$6,'RCF data'!BG33,IF($B$2=Selectors!$F$7,'RCF data'!BX33,IF($B$2=Selectors!$F$8,'RCF data'!CO33,FALSE))))))</f>
        <v>0</v>
      </c>
      <c r="N6" s="84" t="b">
        <f>IF($B$2=Selectors!$F$3,'RCF data'!I33,IF($B$2=Selectors!$F$4,'RCF data'!Z33,IF($B$2=Selectors!$F$5,'RCF data'!AQ33,IF($B$2=Selectors!$F$6,'RCF data'!BH33,IF($B$2=Selectors!$F$7,'RCF data'!BY33,IF($B$2=Selectors!$F$8,'RCF data'!CP33,FALSE))))))</f>
        <v>0</v>
      </c>
      <c r="O6" s="84" t="b">
        <f>IF($B$2=Selectors!$F$3,'RCF data'!J33,IF($B$2=Selectors!$F$4,'RCF data'!AA33,IF($B$2=Selectors!$F$5,'RCF data'!AR33,IF($B$2=Selectors!$F$6,'RCF data'!BI33,IF($B$2=Selectors!$F$7,'RCF data'!BZ33,IF($B$2=Selectors!$F$8,'RCF data'!CQ33,FALSE))))))</f>
        <v>0</v>
      </c>
      <c r="P6" s="84" t="b">
        <f>IF($B$2=Selectors!$F$3,'RCF data'!K33,IF($B$2=Selectors!$F$4,'RCF data'!AB33,IF($B$2=Selectors!$F$5,'RCF data'!AS33,IF($B$2=Selectors!$F$6,'RCF data'!BJ33,IF($B$2=Selectors!$F$7,'RCF data'!CA33,IF($B$2=Selectors!$F$8,'RCF data'!CR33,FALSE))))))</f>
        <v>0</v>
      </c>
      <c r="Q6" s="84" t="b">
        <f>IF($B$2=Selectors!$F$3,'RCF data'!L33,IF($B$2=Selectors!$F$4,'RCF data'!AC33,IF($B$2=Selectors!$F$5,'RCF data'!AT33,IF($B$2=Selectors!$F$6,'RCF data'!BK33,IF($B$2=Selectors!$F$7,'RCF data'!CB33,IF($B$2=Selectors!$F$8,'RCF data'!CS33,FALSE))))))</f>
        <v>0</v>
      </c>
      <c r="R6" s="84" t="b">
        <f>IF($B$2=Selectors!$F$3,'RCF data'!M33,IF($B$2=Selectors!$F$4,'RCF data'!AD33,IF($B$2=Selectors!$F$5,'RCF data'!AU33,IF($B$2=Selectors!$F$6,'RCF data'!BL33,IF($B$2=Selectors!$F$7,'RCF data'!CC33,IF($B$2=Selectors!$F$8,'RCF data'!CT33,FALSE))))))</f>
        <v>0</v>
      </c>
      <c r="S6" s="84" t="b">
        <f>IF($B$2=Selectors!$F$3,'RCF data'!N33,IF($B$2=Selectors!$F$4,'RCF data'!AE33,IF($B$2=Selectors!$F$5,'RCF data'!AV33,IF($B$2=Selectors!$F$6,'RCF data'!BM33,IF($B$2=Selectors!$F$7,'RCF data'!CD33,IF($B$2=Selectors!$F$8,'RCF data'!CU33,FALSE))))))</f>
        <v>0</v>
      </c>
      <c r="T6" s="84" t="b">
        <f>IF($B$2=Selectors!$F$3,'RCF data'!O33,IF($B$2=Selectors!$F$4,'RCF data'!AF33,IF($B$2=Selectors!$F$5,'RCF data'!AW33,IF($B$2=Selectors!$F$6,'RCF data'!BN33,IF($B$2=Selectors!$F$7,'RCF data'!CE33,IF($B$2=Selectors!$F$8,'RCF data'!CV33,FALSE))))))</f>
        <v>0</v>
      </c>
      <c r="U6" s="84" t="b">
        <f>IF($B$2=Selectors!$F$3,'RCF data'!P33,IF($B$2=Selectors!$F$4,'RCF data'!AG33,IF($B$2=Selectors!$F$5,'RCF data'!AX33,IF($B$2=Selectors!$F$6,'RCF data'!BO33,IF($B$2=Selectors!$F$7,'RCF data'!CF33,IF($B$2=Selectors!$F$8,'RCF data'!CW33,FALSE))))))</f>
        <v>0</v>
      </c>
      <c r="V6" s="84" t="b">
        <f>IF($B$2=Selectors!$F$3,'RCF data'!Q33,IF($B$2=Selectors!$F$4,'RCF data'!AH33,IF($B$2=Selectors!$F$5,'RCF data'!AY33,IF($B$2=Selectors!$F$6,'RCF data'!BP33,IF($B$2=Selectors!$F$7,'RCF data'!CG33,IF($B$2=Selectors!$F$8,'RCF data'!CX33,FALSE))))))</f>
        <v>0</v>
      </c>
      <c r="W6" s="84" t="b">
        <f>IF($B$2=Selectors!$F$3,'RCF data'!R33,IF($B$2=Selectors!$F$4,'RCF data'!AI33,IF($B$2=Selectors!$F$5,'RCF data'!AZ33,IF($B$2=Selectors!$F$6,'RCF data'!BQ33,IF($B$2=Selectors!$F$7,'RCF data'!CH33,IF($B$2=Selectors!$F$8,'RCF data'!CY33,FALSE))))))</f>
        <v>0</v>
      </c>
      <c r="X6" s="84" t="b">
        <f>IF($B$2=Selectors!$F$3,'RCF data'!S33,IF($B$2=Selectors!$F$4,'RCF data'!AJ33,IF($B$2=Selectors!$F$5,'RCF data'!BA33,IF($B$2=Selectors!$F$6,'RCF data'!BR33,IF($B$2=Selectors!$F$7,'RCF data'!CI33,IF($B$2=Selectors!$F$8,'RCF data'!CZ33,FALSE))))))</f>
        <v>0</v>
      </c>
    </row>
    <row r="7" spans="1:25" x14ac:dyDescent="0.3">
      <c r="B7" s="27" t="s">
        <v>6</v>
      </c>
      <c r="C7" s="6">
        <v>0.1</v>
      </c>
      <c r="D7" s="98" t="e">
        <f t="shared" ref="D7:D24" si="2">J7*$J$3+K7*$K$3+L7*$L$3+M7*$M$3+N7*$N$3+O7*$O$3+P7*$P$3+Q7*$Q$3+R7*$R$3+S7*$S$3+T7*$T$3+U7*$U$3+V7*$V$3+W7*$W$3+X7*$X$3</f>
        <v>#DIV/0!</v>
      </c>
      <c r="E7" s="5"/>
      <c r="F7" s="86" t="e">
        <f t="shared" ref="F7:F25" si="3">F6</f>
        <v>#DIV/0!</v>
      </c>
      <c r="G7" s="86" t="e">
        <f t="shared" si="1"/>
        <v>#DIV/0!</v>
      </c>
      <c r="H7" s="86"/>
      <c r="I7" s="84" t="b">
        <f>IF($B$2=Selectors!$F$3,'RCF data'!D34,IF($B$2=Selectors!$F$4,'RCF data'!U34,IF($B$2=Selectors!$F$5,'RCF data'!AL34,IF($B$2=Selectors!$F$6,'RCF data'!BC34,IF($B$2=Selectors!$F$7,'RCF data'!BT34,IF($B$2=Selectors!$F$8,'RCF data'!CK34,FALSE))))))</f>
        <v>0</v>
      </c>
      <c r="J7" s="84" t="b">
        <f>IF($B$2=Selectors!$F$3,'RCF data'!E34,IF($B$2=Selectors!$F$4,'RCF data'!V34,IF($B$2=Selectors!$F$5,'RCF data'!AM34,IF($B$2=Selectors!$F$6,'RCF data'!BD34,IF($B$2=Selectors!$F$7,'RCF data'!BU34,IF($B$2=Selectors!$F$8,'RCF data'!CL34,FALSE))))))</f>
        <v>0</v>
      </c>
      <c r="K7" s="84" t="b">
        <f>IF($B$2=Selectors!$F$3,'RCF data'!F34,IF($B$2=Selectors!$F$4,'RCF data'!W34,IF($B$2=Selectors!$F$5,'RCF data'!AN34,IF($B$2=Selectors!$F$6,'RCF data'!BE34,IF($B$2=Selectors!$F$7,'RCF data'!BV34,IF($B$2=Selectors!$F$8,'RCF data'!CM34,FALSE))))))</f>
        <v>0</v>
      </c>
      <c r="L7" s="84" t="b">
        <f>IF($B$2=Selectors!$F$3,'RCF data'!G34,IF($B$2=Selectors!$F$4,'RCF data'!X34,IF($B$2=Selectors!$F$5,'RCF data'!AO34,IF($B$2=Selectors!$F$6,'RCF data'!BF34,IF($B$2=Selectors!$F$7,'RCF data'!BW34,IF($B$2=Selectors!$F$8,'RCF data'!CN34,FALSE))))))</f>
        <v>0</v>
      </c>
      <c r="M7" s="84" t="b">
        <f>IF($B$2=Selectors!$F$3,'RCF data'!H34,IF($B$2=Selectors!$F$4,'RCF data'!Y34,IF($B$2=Selectors!$F$5,'RCF data'!AP34,IF($B$2=Selectors!$F$6,'RCF data'!BG34,IF($B$2=Selectors!$F$7,'RCF data'!BX34,IF($B$2=Selectors!$F$8,'RCF data'!CO34,FALSE))))))</f>
        <v>0</v>
      </c>
      <c r="N7" s="84" t="b">
        <f>IF($B$2=Selectors!$F$3,'RCF data'!I34,IF($B$2=Selectors!$F$4,'RCF data'!Z34,IF($B$2=Selectors!$F$5,'RCF data'!AQ34,IF($B$2=Selectors!$F$6,'RCF data'!BH34,IF($B$2=Selectors!$F$7,'RCF data'!BY34,IF($B$2=Selectors!$F$8,'RCF data'!CP34,FALSE))))))</f>
        <v>0</v>
      </c>
      <c r="O7" s="84" t="b">
        <f>IF($B$2=Selectors!$F$3,'RCF data'!J34,IF($B$2=Selectors!$F$4,'RCF data'!AA34,IF($B$2=Selectors!$F$5,'RCF data'!AR34,IF($B$2=Selectors!$F$6,'RCF data'!BI34,IF($B$2=Selectors!$F$7,'RCF data'!BZ34,IF($B$2=Selectors!$F$8,'RCF data'!CQ34,FALSE))))))</f>
        <v>0</v>
      </c>
      <c r="P7" s="84" t="b">
        <f>IF($B$2=Selectors!$F$3,'RCF data'!K34,IF($B$2=Selectors!$F$4,'RCF data'!AB34,IF($B$2=Selectors!$F$5,'RCF data'!AS34,IF($B$2=Selectors!$F$6,'RCF data'!BJ34,IF($B$2=Selectors!$F$7,'RCF data'!CA34,IF($B$2=Selectors!$F$8,'RCF data'!CR34,FALSE))))))</f>
        <v>0</v>
      </c>
      <c r="Q7" s="84" t="b">
        <f>IF($B$2=Selectors!$F$3,'RCF data'!L34,IF($B$2=Selectors!$F$4,'RCF data'!AC34,IF($B$2=Selectors!$F$5,'RCF data'!AT34,IF($B$2=Selectors!$F$6,'RCF data'!BK34,IF($B$2=Selectors!$F$7,'RCF data'!CB34,IF($B$2=Selectors!$F$8,'RCF data'!CS34,FALSE))))))</f>
        <v>0</v>
      </c>
      <c r="R7" s="84" t="b">
        <f>IF($B$2=Selectors!$F$3,'RCF data'!M34,IF($B$2=Selectors!$F$4,'RCF data'!AD34,IF($B$2=Selectors!$F$5,'RCF data'!AU34,IF($B$2=Selectors!$F$6,'RCF data'!BL34,IF($B$2=Selectors!$F$7,'RCF data'!CC34,IF($B$2=Selectors!$F$8,'RCF data'!CT34,FALSE))))))</f>
        <v>0</v>
      </c>
      <c r="S7" s="84" t="b">
        <f>IF($B$2=Selectors!$F$3,'RCF data'!N34,IF($B$2=Selectors!$F$4,'RCF data'!AE34,IF($B$2=Selectors!$F$5,'RCF data'!AV34,IF($B$2=Selectors!$F$6,'RCF data'!BM34,IF($B$2=Selectors!$F$7,'RCF data'!CD34,IF($B$2=Selectors!$F$8,'RCF data'!CU34,FALSE))))))</f>
        <v>0</v>
      </c>
      <c r="T7" s="84" t="b">
        <f>IF($B$2=Selectors!$F$3,'RCF data'!O34,IF($B$2=Selectors!$F$4,'RCF data'!AF34,IF($B$2=Selectors!$F$5,'RCF data'!AW34,IF($B$2=Selectors!$F$6,'RCF data'!BN34,IF($B$2=Selectors!$F$7,'RCF data'!CE34,IF($B$2=Selectors!$F$8,'RCF data'!CV34,FALSE))))))</f>
        <v>0</v>
      </c>
      <c r="U7" s="84" t="b">
        <f>IF($B$2=Selectors!$F$3,'RCF data'!P34,IF($B$2=Selectors!$F$4,'RCF data'!AG34,IF($B$2=Selectors!$F$5,'RCF data'!AX34,IF($B$2=Selectors!$F$6,'RCF data'!BO34,IF($B$2=Selectors!$F$7,'RCF data'!CF34,IF($B$2=Selectors!$F$8,'RCF data'!CW34,FALSE))))))</f>
        <v>0</v>
      </c>
      <c r="V7" s="84" t="b">
        <f>IF($B$2=Selectors!$F$3,'RCF data'!Q34,IF($B$2=Selectors!$F$4,'RCF data'!AH34,IF($B$2=Selectors!$F$5,'RCF data'!AY34,IF($B$2=Selectors!$F$6,'RCF data'!BP34,IF($B$2=Selectors!$F$7,'RCF data'!CG34,IF($B$2=Selectors!$F$8,'RCF data'!CX34,FALSE))))))</f>
        <v>0</v>
      </c>
      <c r="W7" s="84" t="b">
        <f>IF($B$2=Selectors!$F$3,'RCF data'!R34,IF($B$2=Selectors!$F$4,'RCF data'!AI34,IF($B$2=Selectors!$F$5,'RCF data'!AZ34,IF($B$2=Selectors!$F$6,'RCF data'!BQ34,IF($B$2=Selectors!$F$7,'RCF data'!CH34,IF($B$2=Selectors!$F$8,'RCF data'!CY34,FALSE))))))</f>
        <v>0</v>
      </c>
      <c r="X7" s="84" t="b">
        <f>IF($B$2=Selectors!$F$3,'RCF data'!S34,IF($B$2=Selectors!$F$4,'RCF data'!AJ34,IF($B$2=Selectors!$F$5,'RCF data'!BA34,IF($B$2=Selectors!$F$6,'RCF data'!BR34,IF($B$2=Selectors!$F$7,'RCF data'!CI34,IF($B$2=Selectors!$F$8,'RCF data'!CZ34,FALSE))))))</f>
        <v>0</v>
      </c>
    </row>
    <row r="8" spans="1:25" x14ac:dyDescent="0.3">
      <c r="B8" s="27" t="s">
        <v>7</v>
      </c>
      <c r="C8" s="6">
        <v>0.15</v>
      </c>
      <c r="D8" s="98" t="e">
        <f t="shared" si="2"/>
        <v>#DIV/0!</v>
      </c>
      <c r="E8" s="87"/>
      <c r="F8" s="86" t="e">
        <f t="shared" si="3"/>
        <v>#DIV/0!</v>
      </c>
      <c r="G8" s="86" t="e">
        <f t="shared" si="1"/>
        <v>#DIV/0!</v>
      </c>
      <c r="H8" s="86"/>
      <c r="I8" s="84" t="b">
        <f>IF($B$2=Selectors!$F$3,'RCF data'!D35,IF($B$2=Selectors!$F$4,'RCF data'!U35,IF($B$2=Selectors!$F$5,'RCF data'!AL35,IF($B$2=Selectors!$F$6,'RCF data'!BC35,IF($B$2=Selectors!$F$7,'RCF data'!BT35,IF($B$2=Selectors!$F$8,'RCF data'!CK35,FALSE))))))</f>
        <v>0</v>
      </c>
      <c r="J8" s="84" t="b">
        <f>IF($B$2=Selectors!$F$3,'RCF data'!E35,IF($B$2=Selectors!$F$4,'RCF data'!V35,IF($B$2=Selectors!$F$5,'RCF data'!AM35,IF($B$2=Selectors!$F$6,'RCF data'!BD35,IF($B$2=Selectors!$F$7,'RCF data'!BU35,IF($B$2=Selectors!$F$8,'RCF data'!CL35,FALSE))))))</f>
        <v>0</v>
      </c>
      <c r="K8" s="84" t="b">
        <f>IF($B$2=Selectors!$F$3,'RCF data'!F35,IF($B$2=Selectors!$F$4,'RCF data'!W35,IF($B$2=Selectors!$F$5,'RCF data'!AN35,IF($B$2=Selectors!$F$6,'RCF data'!BE35,IF($B$2=Selectors!$F$7,'RCF data'!BV35,IF($B$2=Selectors!$F$8,'RCF data'!CM35,FALSE))))))</f>
        <v>0</v>
      </c>
      <c r="L8" s="84" t="b">
        <f>IF($B$2=Selectors!$F$3,'RCF data'!G35,IF($B$2=Selectors!$F$4,'RCF data'!X35,IF($B$2=Selectors!$F$5,'RCF data'!AO35,IF($B$2=Selectors!$F$6,'RCF data'!BF35,IF($B$2=Selectors!$F$7,'RCF data'!BW35,IF($B$2=Selectors!$F$8,'RCF data'!CN35,FALSE))))))</f>
        <v>0</v>
      </c>
      <c r="M8" s="84" t="b">
        <f>IF($B$2=Selectors!$F$3,'RCF data'!H35,IF($B$2=Selectors!$F$4,'RCF data'!Y35,IF($B$2=Selectors!$F$5,'RCF data'!AP35,IF($B$2=Selectors!$F$6,'RCF data'!BG35,IF($B$2=Selectors!$F$7,'RCF data'!BX35,IF($B$2=Selectors!$F$8,'RCF data'!CO35,FALSE))))))</f>
        <v>0</v>
      </c>
      <c r="N8" s="84" t="b">
        <f>IF($B$2=Selectors!$F$3,'RCF data'!I35,IF($B$2=Selectors!$F$4,'RCF data'!Z35,IF($B$2=Selectors!$F$5,'RCF data'!AQ35,IF($B$2=Selectors!$F$6,'RCF data'!BH35,IF($B$2=Selectors!$F$7,'RCF data'!BY35,IF($B$2=Selectors!$F$8,'RCF data'!CP35,FALSE))))))</f>
        <v>0</v>
      </c>
      <c r="O8" s="84" t="b">
        <f>IF($B$2=Selectors!$F$3,'RCF data'!J35,IF($B$2=Selectors!$F$4,'RCF data'!AA35,IF($B$2=Selectors!$F$5,'RCF data'!AR35,IF($B$2=Selectors!$F$6,'RCF data'!BI35,IF($B$2=Selectors!$F$7,'RCF data'!BZ35,IF($B$2=Selectors!$F$8,'RCF data'!CQ35,FALSE))))))</f>
        <v>0</v>
      </c>
      <c r="P8" s="84" t="b">
        <f>IF($B$2=Selectors!$F$3,'RCF data'!K35,IF($B$2=Selectors!$F$4,'RCF data'!AB35,IF($B$2=Selectors!$F$5,'RCF data'!AS35,IF($B$2=Selectors!$F$6,'RCF data'!BJ35,IF($B$2=Selectors!$F$7,'RCF data'!CA35,IF($B$2=Selectors!$F$8,'RCF data'!CR35,FALSE))))))</f>
        <v>0</v>
      </c>
      <c r="Q8" s="84" t="b">
        <f>IF($B$2=Selectors!$F$3,'RCF data'!L35,IF($B$2=Selectors!$F$4,'RCF data'!AC35,IF($B$2=Selectors!$F$5,'RCF data'!AT35,IF($B$2=Selectors!$F$6,'RCF data'!BK35,IF($B$2=Selectors!$F$7,'RCF data'!CB35,IF($B$2=Selectors!$F$8,'RCF data'!CS35,FALSE))))))</f>
        <v>0</v>
      </c>
      <c r="R8" s="84" t="b">
        <f>IF($B$2=Selectors!$F$3,'RCF data'!M35,IF($B$2=Selectors!$F$4,'RCF data'!AD35,IF($B$2=Selectors!$F$5,'RCF data'!AU35,IF($B$2=Selectors!$F$6,'RCF data'!BL35,IF($B$2=Selectors!$F$7,'RCF data'!CC35,IF($B$2=Selectors!$F$8,'RCF data'!CT35,FALSE))))))</f>
        <v>0</v>
      </c>
      <c r="S8" s="84" t="b">
        <f>IF($B$2=Selectors!$F$3,'RCF data'!N35,IF($B$2=Selectors!$F$4,'RCF data'!AE35,IF($B$2=Selectors!$F$5,'RCF data'!AV35,IF($B$2=Selectors!$F$6,'RCF data'!BM35,IF($B$2=Selectors!$F$7,'RCF data'!CD35,IF($B$2=Selectors!$F$8,'RCF data'!CU35,FALSE))))))</f>
        <v>0</v>
      </c>
      <c r="T8" s="84" t="b">
        <f>IF($B$2=Selectors!$F$3,'RCF data'!O35,IF($B$2=Selectors!$F$4,'RCF data'!AF35,IF($B$2=Selectors!$F$5,'RCF data'!AW35,IF($B$2=Selectors!$F$6,'RCF data'!BN35,IF($B$2=Selectors!$F$7,'RCF data'!CE35,IF($B$2=Selectors!$F$8,'RCF data'!CV35,FALSE))))))</f>
        <v>0</v>
      </c>
      <c r="U8" s="84" t="b">
        <f>IF($B$2=Selectors!$F$3,'RCF data'!P35,IF($B$2=Selectors!$F$4,'RCF data'!AG35,IF($B$2=Selectors!$F$5,'RCF data'!AX35,IF($B$2=Selectors!$F$6,'RCF data'!BO35,IF($B$2=Selectors!$F$7,'RCF data'!CF35,IF($B$2=Selectors!$F$8,'RCF data'!CW35,FALSE))))))</f>
        <v>0</v>
      </c>
      <c r="V8" s="84" t="b">
        <f>IF($B$2=Selectors!$F$3,'RCF data'!Q35,IF($B$2=Selectors!$F$4,'RCF data'!AH35,IF($B$2=Selectors!$F$5,'RCF data'!AY35,IF($B$2=Selectors!$F$6,'RCF data'!BP35,IF($B$2=Selectors!$F$7,'RCF data'!CG35,IF($B$2=Selectors!$F$8,'RCF data'!CX35,FALSE))))))</f>
        <v>0</v>
      </c>
      <c r="W8" s="84" t="b">
        <f>IF($B$2=Selectors!$F$3,'RCF data'!R35,IF($B$2=Selectors!$F$4,'RCF data'!AI35,IF($B$2=Selectors!$F$5,'RCF data'!AZ35,IF($B$2=Selectors!$F$6,'RCF data'!BQ35,IF($B$2=Selectors!$F$7,'RCF data'!CH35,IF($B$2=Selectors!$F$8,'RCF data'!CY35,FALSE))))))</f>
        <v>0</v>
      </c>
      <c r="X8" s="84" t="b">
        <f>IF($B$2=Selectors!$F$3,'RCF data'!S35,IF($B$2=Selectors!$F$4,'RCF data'!AJ35,IF($B$2=Selectors!$F$5,'RCF data'!BA35,IF($B$2=Selectors!$F$6,'RCF data'!BR35,IF($B$2=Selectors!$F$7,'RCF data'!CI35,IF($B$2=Selectors!$F$8,'RCF data'!CZ35,FALSE))))))</f>
        <v>0</v>
      </c>
    </row>
    <row r="9" spans="1:25" x14ac:dyDescent="0.3">
      <c r="B9" s="27" t="s">
        <v>10</v>
      </c>
      <c r="C9" s="6">
        <v>0.2</v>
      </c>
      <c r="D9" s="98" t="e">
        <f t="shared" si="2"/>
        <v>#DIV/0!</v>
      </c>
      <c r="E9" s="5"/>
      <c r="F9" s="86" t="e">
        <f t="shared" si="3"/>
        <v>#DIV/0!</v>
      </c>
      <c r="G9" s="86" t="e">
        <f t="shared" si="1"/>
        <v>#DIV/0!</v>
      </c>
      <c r="H9" s="86"/>
      <c r="I9" s="84" t="b">
        <f>IF($B$2=Selectors!$F$3,'RCF data'!D36,IF($B$2=Selectors!$F$4,'RCF data'!U36,IF($B$2=Selectors!$F$5,'RCF data'!AL36,IF($B$2=Selectors!$F$6,'RCF data'!BC36,IF($B$2=Selectors!$F$7,'RCF data'!BT36,IF($B$2=Selectors!$F$8,'RCF data'!CK36,FALSE))))))</f>
        <v>0</v>
      </c>
      <c r="J9" s="84" t="b">
        <f>IF($B$2=Selectors!$F$3,'RCF data'!E36,IF($B$2=Selectors!$F$4,'RCF data'!V36,IF($B$2=Selectors!$F$5,'RCF data'!AM36,IF($B$2=Selectors!$F$6,'RCF data'!BD36,IF($B$2=Selectors!$F$7,'RCF data'!BU36,IF($B$2=Selectors!$F$8,'RCF data'!CL36,FALSE))))))</f>
        <v>0</v>
      </c>
      <c r="K9" s="84" t="b">
        <f>IF($B$2=Selectors!$F$3,'RCF data'!F36,IF($B$2=Selectors!$F$4,'RCF data'!W36,IF($B$2=Selectors!$F$5,'RCF data'!AN36,IF($B$2=Selectors!$F$6,'RCF data'!BE36,IF($B$2=Selectors!$F$7,'RCF data'!BV36,IF($B$2=Selectors!$F$8,'RCF data'!CM36,FALSE))))))</f>
        <v>0</v>
      </c>
      <c r="L9" s="84" t="b">
        <f>IF($B$2=Selectors!$F$3,'RCF data'!G36,IF($B$2=Selectors!$F$4,'RCF data'!X36,IF($B$2=Selectors!$F$5,'RCF data'!AO36,IF($B$2=Selectors!$F$6,'RCF data'!BF36,IF($B$2=Selectors!$F$7,'RCF data'!BW36,IF($B$2=Selectors!$F$8,'RCF data'!CN36,FALSE))))))</f>
        <v>0</v>
      </c>
      <c r="M9" s="84" t="b">
        <f>IF($B$2=Selectors!$F$3,'RCF data'!H36,IF($B$2=Selectors!$F$4,'RCF data'!Y36,IF($B$2=Selectors!$F$5,'RCF data'!AP36,IF($B$2=Selectors!$F$6,'RCF data'!BG36,IF($B$2=Selectors!$F$7,'RCF data'!BX36,IF($B$2=Selectors!$F$8,'RCF data'!CO36,FALSE))))))</f>
        <v>0</v>
      </c>
      <c r="N9" s="84" t="b">
        <f>IF($B$2=Selectors!$F$3,'RCF data'!I36,IF($B$2=Selectors!$F$4,'RCF data'!Z36,IF($B$2=Selectors!$F$5,'RCF data'!AQ36,IF($B$2=Selectors!$F$6,'RCF data'!BH36,IF($B$2=Selectors!$F$7,'RCF data'!BY36,IF($B$2=Selectors!$F$8,'RCF data'!CP36,FALSE))))))</f>
        <v>0</v>
      </c>
      <c r="O9" s="84" t="b">
        <f>IF($B$2=Selectors!$F$3,'RCF data'!J36,IF($B$2=Selectors!$F$4,'RCF data'!AA36,IF($B$2=Selectors!$F$5,'RCF data'!AR36,IF($B$2=Selectors!$F$6,'RCF data'!BI36,IF($B$2=Selectors!$F$7,'RCF data'!BZ36,IF($B$2=Selectors!$F$8,'RCF data'!CQ36,FALSE))))))</f>
        <v>0</v>
      </c>
      <c r="P9" s="84" t="b">
        <f>IF($B$2=Selectors!$F$3,'RCF data'!K36,IF($B$2=Selectors!$F$4,'RCF data'!AB36,IF($B$2=Selectors!$F$5,'RCF data'!AS36,IF($B$2=Selectors!$F$6,'RCF data'!BJ36,IF($B$2=Selectors!$F$7,'RCF data'!CA36,IF($B$2=Selectors!$F$8,'RCF data'!CR36,FALSE))))))</f>
        <v>0</v>
      </c>
      <c r="Q9" s="84" t="b">
        <f>IF($B$2=Selectors!$F$3,'RCF data'!L36,IF($B$2=Selectors!$F$4,'RCF data'!AC36,IF($B$2=Selectors!$F$5,'RCF data'!AT36,IF($B$2=Selectors!$F$6,'RCF data'!BK36,IF($B$2=Selectors!$F$7,'RCF data'!CB36,IF($B$2=Selectors!$F$8,'RCF data'!CS36,FALSE))))))</f>
        <v>0</v>
      </c>
      <c r="R9" s="84" t="b">
        <f>IF($B$2=Selectors!$F$3,'RCF data'!M36,IF($B$2=Selectors!$F$4,'RCF data'!AD36,IF($B$2=Selectors!$F$5,'RCF data'!AU36,IF($B$2=Selectors!$F$6,'RCF data'!BL36,IF($B$2=Selectors!$F$7,'RCF data'!CC36,IF($B$2=Selectors!$F$8,'RCF data'!CT36,FALSE))))))</f>
        <v>0</v>
      </c>
      <c r="S9" s="84" t="b">
        <f>IF($B$2=Selectors!$F$3,'RCF data'!N36,IF($B$2=Selectors!$F$4,'RCF data'!AE36,IF($B$2=Selectors!$F$5,'RCF data'!AV36,IF($B$2=Selectors!$F$6,'RCF data'!BM36,IF($B$2=Selectors!$F$7,'RCF data'!CD36,IF($B$2=Selectors!$F$8,'RCF data'!CU36,FALSE))))))</f>
        <v>0</v>
      </c>
      <c r="T9" s="84" t="b">
        <f>IF($B$2=Selectors!$F$3,'RCF data'!O36,IF($B$2=Selectors!$F$4,'RCF data'!AF36,IF($B$2=Selectors!$F$5,'RCF data'!AW36,IF($B$2=Selectors!$F$6,'RCF data'!BN36,IF($B$2=Selectors!$F$7,'RCF data'!CE36,IF($B$2=Selectors!$F$8,'RCF data'!CV36,FALSE))))))</f>
        <v>0</v>
      </c>
      <c r="U9" s="84" t="b">
        <f>IF($B$2=Selectors!$F$3,'RCF data'!P36,IF($B$2=Selectors!$F$4,'RCF data'!AG36,IF($B$2=Selectors!$F$5,'RCF data'!AX36,IF($B$2=Selectors!$F$6,'RCF data'!BO36,IF($B$2=Selectors!$F$7,'RCF data'!CF36,IF($B$2=Selectors!$F$8,'RCF data'!CW36,FALSE))))))</f>
        <v>0</v>
      </c>
      <c r="V9" s="84" t="b">
        <f>IF($B$2=Selectors!$F$3,'RCF data'!Q36,IF($B$2=Selectors!$F$4,'RCF data'!AH36,IF($B$2=Selectors!$F$5,'RCF data'!AY36,IF($B$2=Selectors!$F$6,'RCF data'!BP36,IF($B$2=Selectors!$F$7,'RCF data'!CG36,IF($B$2=Selectors!$F$8,'RCF data'!CX36,FALSE))))))</f>
        <v>0</v>
      </c>
      <c r="W9" s="84" t="b">
        <f>IF($B$2=Selectors!$F$3,'RCF data'!R36,IF($B$2=Selectors!$F$4,'RCF data'!AI36,IF($B$2=Selectors!$F$5,'RCF data'!AZ36,IF($B$2=Selectors!$F$6,'RCF data'!BQ36,IF($B$2=Selectors!$F$7,'RCF data'!CH36,IF($B$2=Selectors!$F$8,'RCF data'!CY36,FALSE))))))</f>
        <v>0</v>
      </c>
      <c r="X9" s="84" t="b">
        <f>IF($B$2=Selectors!$F$3,'RCF data'!S36,IF($B$2=Selectors!$F$4,'RCF data'!AJ36,IF($B$2=Selectors!$F$5,'RCF data'!BA36,IF($B$2=Selectors!$F$6,'RCF data'!BR36,IF($B$2=Selectors!$F$7,'RCF data'!CI36,IF($B$2=Selectors!$F$8,'RCF data'!CZ36,FALSE))))))</f>
        <v>0</v>
      </c>
    </row>
    <row r="10" spans="1:25" x14ac:dyDescent="0.3">
      <c r="B10" s="27" t="s">
        <v>11</v>
      </c>
      <c r="C10" s="6">
        <v>0.25</v>
      </c>
      <c r="D10" s="98" t="e">
        <f t="shared" si="2"/>
        <v>#DIV/0!</v>
      </c>
      <c r="E10" s="85"/>
      <c r="F10" s="86" t="e">
        <f t="shared" si="3"/>
        <v>#DIV/0!</v>
      </c>
      <c r="G10" s="86" t="e">
        <f t="shared" si="1"/>
        <v>#DIV/0!</v>
      </c>
      <c r="H10" s="86"/>
      <c r="I10" s="84" t="b">
        <f>IF($B$2=Selectors!$F$3,'RCF data'!D37,IF($B$2=Selectors!$F$4,'RCF data'!U37,IF($B$2=Selectors!$F$5,'RCF data'!AL37,IF($B$2=Selectors!$F$6,'RCF data'!BC37,IF($B$2=Selectors!$F$7,'RCF data'!BT37,IF($B$2=Selectors!$F$8,'RCF data'!CK37,FALSE))))))</f>
        <v>0</v>
      </c>
      <c r="J10" s="84" t="b">
        <f>IF($B$2=Selectors!$F$3,'RCF data'!E37,IF($B$2=Selectors!$F$4,'RCF data'!V37,IF($B$2=Selectors!$F$5,'RCF data'!AM37,IF($B$2=Selectors!$F$6,'RCF data'!BD37,IF($B$2=Selectors!$F$7,'RCF data'!BU37,IF($B$2=Selectors!$F$8,'RCF data'!CL37,FALSE))))))</f>
        <v>0</v>
      </c>
      <c r="K10" s="84" t="b">
        <f>IF($B$2=Selectors!$F$3,'RCF data'!F37,IF($B$2=Selectors!$F$4,'RCF data'!W37,IF($B$2=Selectors!$F$5,'RCF data'!AN37,IF($B$2=Selectors!$F$6,'RCF data'!BE37,IF($B$2=Selectors!$F$7,'RCF data'!BV37,IF($B$2=Selectors!$F$8,'RCF data'!CM37,FALSE))))))</f>
        <v>0</v>
      </c>
      <c r="L10" s="84" t="b">
        <f>IF($B$2=Selectors!$F$3,'RCF data'!G37,IF($B$2=Selectors!$F$4,'RCF data'!X37,IF($B$2=Selectors!$F$5,'RCF data'!AO37,IF($B$2=Selectors!$F$6,'RCF data'!BF37,IF($B$2=Selectors!$F$7,'RCF data'!BW37,IF($B$2=Selectors!$F$8,'RCF data'!CN37,FALSE))))))</f>
        <v>0</v>
      </c>
      <c r="M10" s="84" t="b">
        <f>IF($B$2=Selectors!$F$3,'RCF data'!H37,IF($B$2=Selectors!$F$4,'RCF data'!Y37,IF($B$2=Selectors!$F$5,'RCF data'!AP37,IF($B$2=Selectors!$F$6,'RCF data'!BG37,IF($B$2=Selectors!$F$7,'RCF data'!BX37,IF($B$2=Selectors!$F$8,'RCF data'!CO37,FALSE))))))</f>
        <v>0</v>
      </c>
      <c r="N10" s="84" t="b">
        <f>IF($B$2=Selectors!$F$3,'RCF data'!I37,IF($B$2=Selectors!$F$4,'RCF data'!Z37,IF($B$2=Selectors!$F$5,'RCF data'!AQ37,IF($B$2=Selectors!$F$6,'RCF data'!BH37,IF($B$2=Selectors!$F$7,'RCF data'!BY37,IF($B$2=Selectors!$F$8,'RCF data'!CP37,FALSE))))))</f>
        <v>0</v>
      </c>
      <c r="O10" s="84" t="b">
        <f>IF($B$2=Selectors!$F$3,'RCF data'!J37,IF($B$2=Selectors!$F$4,'RCF data'!AA37,IF($B$2=Selectors!$F$5,'RCF data'!AR37,IF($B$2=Selectors!$F$6,'RCF data'!BI37,IF($B$2=Selectors!$F$7,'RCF data'!BZ37,IF($B$2=Selectors!$F$8,'RCF data'!CQ37,FALSE))))))</f>
        <v>0</v>
      </c>
      <c r="P10" s="84" t="b">
        <f>IF($B$2=Selectors!$F$3,'RCF data'!K37,IF($B$2=Selectors!$F$4,'RCF data'!AB37,IF($B$2=Selectors!$F$5,'RCF data'!AS37,IF($B$2=Selectors!$F$6,'RCF data'!BJ37,IF($B$2=Selectors!$F$7,'RCF data'!CA37,IF($B$2=Selectors!$F$8,'RCF data'!CR37,FALSE))))))</f>
        <v>0</v>
      </c>
      <c r="Q10" s="84" t="b">
        <f>IF($B$2=Selectors!$F$3,'RCF data'!L37,IF($B$2=Selectors!$F$4,'RCF data'!AC37,IF($B$2=Selectors!$F$5,'RCF data'!AT37,IF($B$2=Selectors!$F$6,'RCF data'!BK37,IF($B$2=Selectors!$F$7,'RCF data'!CB37,IF($B$2=Selectors!$F$8,'RCF data'!CS37,FALSE))))))</f>
        <v>0</v>
      </c>
      <c r="R10" s="84" t="b">
        <f>IF($B$2=Selectors!$F$3,'RCF data'!M37,IF($B$2=Selectors!$F$4,'RCF data'!AD37,IF($B$2=Selectors!$F$5,'RCF data'!AU37,IF($B$2=Selectors!$F$6,'RCF data'!BL37,IF($B$2=Selectors!$F$7,'RCF data'!CC37,IF($B$2=Selectors!$F$8,'RCF data'!CT37,FALSE))))))</f>
        <v>0</v>
      </c>
      <c r="S10" s="84" t="b">
        <f>IF($B$2=Selectors!$F$3,'RCF data'!N37,IF($B$2=Selectors!$F$4,'RCF data'!AE37,IF($B$2=Selectors!$F$5,'RCF data'!AV37,IF($B$2=Selectors!$F$6,'RCF data'!BM37,IF($B$2=Selectors!$F$7,'RCF data'!CD37,IF($B$2=Selectors!$F$8,'RCF data'!CU37,FALSE))))))</f>
        <v>0</v>
      </c>
      <c r="T10" s="84" t="b">
        <f>IF($B$2=Selectors!$F$3,'RCF data'!O37,IF($B$2=Selectors!$F$4,'RCF data'!AF37,IF($B$2=Selectors!$F$5,'RCF data'!AW37,IF($B$2=Selectors!$F$6,'RCF data'!BN37,IF($B$2=Selectors!$F$7,'RCF data'!CE37,IF($B$2=Selectors!$F$8,'RCF data'!CV37,FALSE))))))</f>
        <v>0</v>
      </c>
      <c r="U10" s="84" t="b">
        <f>IF($B$2=Selectors!$F$3,'RCF data'!P37,IF($B$2=Selectors!$F$4,'RCF data'!AG37,IF($B$2=Selectors!$F$5,'RCF data'!AX37,IF($B$2=Selectors!$F$6,'RCF data'!BO37,IF($B$2=Selectors!$F$7,'RCF data'!CF37,IF($B$2=Selectors!$F$8,'RCF data'!CW37,FALSE))))))</f>
        <v>0</v>
      </c>
      <c r="V10" s="84" t="b">
        <f>IF($B$2=Selectors!$F$3,'RCF data'!Q37,IF($B$2=Selectors!$F$4,'RCF data'!AH37,IF($B$2=Selectors!$F$5,'RCF data'!AY37,IF($B$2=Selectors!$F$6,'RCF data'!BP37,IF($B$2=Selectors!$F$7,'RCF data'!CG37,IF($B$2=Selectors!$F$8,'RCF data'!CX37,FALSE))))))</f>
        <v>0</v>
      </c>
      <c r="W10" s="84" t="b">
        <f>IF($B$2=Selectors!$F$3,'RCF data'!R37,IF($B$2=Selectors!$F$4,'RCF data'!AI37,IF($B$2=Selectors!$F$5,'RCF data'!AZ37,IF($B$2=Selectors!$F$6,'RCF data'!BQ37,IF($B$2=Selectors!$F$7,'RCF data'!CH37,IF($B$2=Selectors!$F$8,'RCF data'!CY37,FALSE))))))</f>
        <v>0</v>
      </c>
      <c r="X10" s="84" t="b">
        <f>IF($B$2=Selectors!$F$3,'RCF data'!S37,IF($B$2=Selectors!$F$4,'RCF data'!AJ37,IF($B$2=Selectors!$F$5,'RCF data'!BA37,IF($B$2=Selectors!$F$6,'RCF data'!BR37,IF($B$2=Selectors!$F$7,'RCF data'!CI37,IF($B$2=Selectors!$F$8,'RCF data'!CZ37,FALSE))))))</f>
        <v>0</v>
      </c>
    </row>
    <row r="11" spans="1:25" x14ac:dyDescent="0.3">
      <c r="B11" s="27" t="s">
        <v>15</v>
      </c>
      <c r="C11" s="6">
        <v>0.3</v>
      </c>
      <c r="D11" s="98" t="e">
        <f t="shared" si="2"/>
        <v>#DIV/0!</v>
      </c>
      <c r="E11" s="5"/>
      <c r="F11" s="86" t="e">
        <f t="shared" si="3"/>
        <v>#DIV/0!</v>
      </c>
      <c r="G11" s="86" t="e">
        <f t="shared" si="1"/>
        <v>#DIV/0!</v>
      </c>
      <c r="H11" s="86"/>
      <c r="I11" s="84" t="b">
        <f>IF($B$2=Selectors!$F$3,'RCF data'!D38,IF($B$2=Selectors!$F$4,'RCF data'!U38,IF($B$2=Selectors!$F$5,'RCF data'!AL38,IF($B$2=Selectors!$F$6,'RCF data'!BC38,IF($B$2=Selectors!$F$7,'RCF data'!BT38,IF($B$2=Selectors!$F$8,'RCF data'!CK38,FALSE))))))</f>
        <v>0</v>
      </c>
      <c r="J11" s="84" t="b">
        <f>IF($B$2=Selectors!$F$3,'RCF data'!E38,IF($B$2=Selectors!$F$4,'RCF data'!V38,IF($B$2=Selectors!$F$5,'RCF data'!AM38,IF($B$2=Selectors!$F$6,'RCF data'!BD38,IF($B$2=Selectors!$F$7,'RCF data'!BU38,IF($B$2=Selectors!$F$8,'RCF data'!CL38,FALSE))))))</f>
        <v>0</v>
      </c>
      <c r="K11" s="84" t="b">
        <f>IF($B$2=Selectors!$F$3,'RCF data'!F38,IF($B$2=Selectors!$F$4,'RCF data'!W38,IF($B$2=Selectors!$F$5,'RCF data'!AN38,IF($B$2=Selectors!$F$6,'RCF data'!BE38,IF($B$2=Selectors!$F$7,'RCF data'!BV38,IF($B$2=Selectors!$F$8,'RCF data'!CM38,FALSE))))))</f>
        <v>0</v>
      </c>
      <c r="L11" s="84" t="b">
        <f>IF($B$2=Selectors!$F$3,'RCF data'!G38,IF($B$2=Selectors!$F$4,'RCF data'!X38,IF($B$2=Selectors!$F$5,'RCF data'!AO38,IF($B$2=Selectors!$F$6,'RCF data'!BF38,IF($B$2=Selectors!$F$7,'RCF data'!BW38,IF($B$2=Selectors!$F$8,'RCF data'!CN38,FALSE))))))</f>
        <v>0</v>
      </c>
      <c r="M11" s="84" t="b">
        <f>IF($B$2=Selectors!$F$3,'RCF data'!H38,IF($B$2=Selectors!$F$4,'RCF data'!Y38,IF($B$2=Selectors!$F$5,'RCF data'!AP38,IF($B$2=Selectors!$F$6,'RCF data'!BG38,IF($B$2=Selectors!$F$7,'RCF data'!BX38,IF($B$2=Selectors!$F$8,'RCF data'!CO38,FALSE))))))</f>
        <v>0</v>
      </c>
      <c r="N11" s="84" t="b">
        <f>IF($B$2=Selectors!$F$3,'RCF data'!I38,IF($B$2=Selectors!$F$4,'RCF data'!Z38,IF($B$2=Selectors!$F$5,'RCF data'!AQ38,IF($B$2=Selectors!$F$6,'RCF data'!BH38,IF($B$2=Selectors!$F$7,'RCF data'!BY38,IF($B$2=Selectors!$F$8,'RCF data'!CP38,FALSE))))))</f>
        <v>0</v>
      </c>
      <c r="O11" s="84" t="b">
        <f>IF($B$2=Selectors!$F$3,'RCF data'!J38,IF($B$2=Selectors!$F$4,'RCF data'!AA38,IF($B$2=Selectors!$F$5,'RCF data'!AR38,IF($B$2=Selectors!$F$6,'RCF data'!BI38,IF($B$2=Selectors!$F$7,'RCF data'!BZ38,IF($B$2=Selectors!$F$8,'RCF data'!CQ38,FALSE))))))</f>
        <v>0</v>
      </c>
      <c r="P11" s="84" t="b">
        <f>IF($B$2=Selectors!$F$3,'RCF data'!K38,IF($B$2=Selectors!$F$4,'RCF data'!AB38,IF($B$2=Selectors!$F$5,'RCF data'!AS38,IF($B$2=Selectors!$F$6,'RCF data'!BJ38,IF($B$2=Selectors!$F$7,'RCF data'!CA38,IF($B$2=Selectors!$F$8,'RCF data'!CR38,FALSE))))))</f>
        <v>0</v>
      </c>
      <c r="Q11" s="84" t="b">
        <f>IF($B$2=Selectors!$F$3,'RCF data'!L38,IF($B$2=Selectors!$F$4,'RCF data'!AC38,IF($B$2=Selectors!$F$5,'RCF data'!AT38,IF($B$2=Selectors!$F$6,'RCF data'!BK38,IF($B$2=Selectors!$F$7,'RCF data'!CB38,IF($B$2=Selectors!$F$8,'RCF data'!CS38,FALSE))))))</f>
        <v>0</v>
      </c>
      <c r="R11" s="84" t="b">
        <f>IF($B$2=Selectors!$F$3,'RCF data'!M38,IF($B$2=Selectors!$F$4,'RCF data'!AD38,IF($B$2=Selectors!$F$5,'RCF data'!AU38,IF($B$2=Selectors!$F$6,'RCF data'!BL38,IF($B$2=Selectors!$F$7,'RCF data'!CC38,IF($B$2=Selectors!$F$8,'RCF data'!CT38,FALSE))))))</f>
        <v>0</v>
      </c>
      <c r="S11" s="84" t="b">
        <f>IF($B$2=Selectors!$F$3,'RCF data'!N38,IF($B$2=Selectors!$F$4,'RCF data'!AE38,IF($B$2=Selectors!$F$5,'RCF data'!AV38,IF($B$2=Selectors!$F$6,'RCF data'!BM38,IF($B$2=Selectors!$F$7,'RCF data'!CD38,IF($B$2=Selectors!$F$8,'RCF data'!CU38,FALSE))))))</f>
        <v>0</v>
      </c>
      <c r="T11" s="84" t="b">
        <f>IF($B$2=Selectors!$F$3,'RCF data'!O38,IF($B$2=Selectors!$F$4,'RCF data'!AF38,IF($B$2=Selectors!$F$5,'RCF data'!AW38,IF($B$2=Selectors!$F$6,'RCF data'!BN38,IF($B$2=Selectors!$F$7,'RCF data'!CE38,IF($B$2=Selectors!$F$8,'RCF data'!CV38,FALSE))))))</f>
        <v>0</v>
      </c>
      <c r="U11" s="84" t="b">
        <f>IF($B$2=Selectors!$F$3,'RCF data'!P38,IF($B$2=Selectors!$F$4,'RCF data'!AG38,IF($B$2=Selectors!$F$5,'RCF data'!AX38,IF($B$2=Selectors!$F$6,'RCF data'!BO38,IF($B$2=Selectors!$F$7,'RCF data'!CF38,IF($B$2=Selectors!$F$8,'RCF data'!CW38,FALSE))))))</f>
        <v>0</v>
      </c>
      <c r="V11" s="84" t="b">
        <f>IF($B$2=Selectors!$F$3,'RCF data'!Q38,IF($B$2=Selectors!$F$4,'RCF data'!AH38,IF($B$2=Selectors!$F$5,'RCF data'!AY38,IF($B$2=Selectors!$F$6,'RCF data'!BP38,IF($B$2=Selectors!$F$7,'RCF data'!CG38,IF($B$2=Selectors!$F$8,'RCF data'!CX38,FALSE))))))</f>
        <v>0</v>
      </c>
      <c r="W11" s="84" t="b">
        <f>IF($B$2=Selectors!$F$3,'RCF data'!R38,IF($B$2=Selectors!$F$4,'RCF data'!AI38,IF($B$2=Selectors!$F$5,'RCF data'!AZ38,IF($B$2=Selectors!$F$6,'RCF data'!BQ38,IF($B$2=Selectors!$F$7,'RCF data'!CH38,IF($B$2=Selectors!$F$8,'RCF data'!CY38,FALSE))))))</f>
        <v>0</v>
      </c>
      <c r="X11" s="84" t="b">
        <f>IF($B$2=Selectors!$F$3,'RCF data'!S38,IF($B$2=Selectors!$F$4,'RCF data'!AJ38,IF($B$2=Selectors!$F$5,'RCF data'!BA38,IF($B$2=Selectors!$F$6,'RCF data'!BR38,IF($B$2=Selectors!$F$7,'RCF data'!CI38,IF($B$2=Selectors!$F$8,'RCF data'!CZ38,FALSE))))))</f>
        <v>0</v>
      </c>
    </row>
    <row r="12" spans="1:25" x14ac:dyDescent="0.3">
      <c r="B12" s="27" t="s">
        <v>16</v>
      </c>
      <c r="C12" s="6">
        <v>0.35</v>
      </c>
      <c r="D12" s="98" t="e">
        <f t="shared" si="2"/>
        <v>#DIV/0!</v>
      </c>
      <c r="E12" s="5"/>
      <c r="F12" s="86" t="e">
        <f t="shared" si="3"/>
        <v>#DIV/0!</v>
      </c>
      <c r="G12" s="86" t="e">
        <f t="shared" si="1"/>
        <v>#DIV/0!</v>
      </c>
      <c r="H12" s="86"/>
      <c r="I12" s="84" t="b">
        <f>IF($B$2=Selectors!$F$3,'RCF data'!D39,IF($B$2=Selectors!$F$4,'RCF data'!U39,IF($B$2=Selectors!$F$5,'RCF data'!AL39,IF($B$2=Selectors!$F$6,'RCF data'!BC39,IF($B$2=Selectors!$F$7,'RCF data'!BT39,IF($B$2=Selectors!$F$8,'RCF data'!CK39,FALSE))))))</f>
        <v>0</v>
      </c>
      <c r="J12" s="84" t="b">
        <f>IF($B$2=Selectors!$F$3,'RCF data'!E39,IF($B$2=Selectors!$F$4,'RCF data'!V39,IF($B$2=Selectors!$F$5,'RCF data'!AM39,IF($B$2=Selectors!$F$6,'RCF data'!BD39,IF($B$2=Selectors!$F$7,'RCF data'!BU39,IF($B$2=Selectors!$F$8,'RCF data'!CL39,FALSE))))))</f>
        <v>0</v>
      </c>
      <c r="K12" s="84" t="b">
        <f>IF($B$2=Selectors!$F$3,'RCF data'!F39,IF($B$2=Selectors!$F$4,'RCF data'!W39,IF($B$2=Selectors!$F$5,'RCF data'!AN39,IF($B$2=Selectors!$F$6,'RCF data'!BE39,IF($B$2=Selectors!$F$7,'RCF data'!BV39,IF($B$2=Selectors!$F$8,'RCF data'!CM39,FALSE))))))</f>
        <v>0</v>
      </c>
      <c r="L12" s="84" t="b">
        <f>IF($B$2=Selectors!$F$3,'RCF data'!G39,IF($B$2=Selectors!$F$4,'RCF data'!X39,IF($B$2=Selectors!$F$5,'RCF data'!AO39,IF($B$2=Selectors!$F$6,'RCF data'!BF39,IF($B$2=Selectors!$F$7,'RCF data'!BW39,IF($B$2=Selectors!$F$8,'RCF data'!CN39,FALSE))))))</f>
        <v>0</v>
      </c>
      <c r="M12" s="84" t="b">
        <f>IF($B$2=Selectors!$F$3,'RCF data'!H39,IF($B$2=Selectors!$F$4,'RCF data'!Y39,IF($B$2=Selectors!$F$5,'RCF data'!AP39,IF($B$2=Selectors!$F$6,'RCF data'!BG39,IF($B$2=Selectors!$F$7,'RCF data'!BX39,IF($B$2=Selectors!$F$8,'RCF data'!CO39,FALSE))))))</f>
        <v>0</v>
      </c>
      <c r="N12" s="84" t="b">
        <f>IF($B$2=Selectors!$F$3,'RCF data'!I39,IF($B$2=Selectors!$F$4,'RCF data'!Z39,IF($B$2=Selectors!$F$5,'RCF data'!AQ39,IF($B$2=Selectors!$F$6,'RCF data'!BH39,IF($B$2=Selectors!$F$7,'RCF data'!BY39,IF($B$2=Selectors!$F$8,'RCF data'!CP39,FALSE))))))</f>
        <v>0</v>
      </c>
      <c r="O12" s="84" t="b">
        <f>IF($B$2=Selectors!$F$3,'RCF data'!J39,IF($B$2=Selectors!$F$4,'RCF data'!AA39,IF($B$2=Selectors!$F$5,'RCF data'!AR39,IF($B$2=Selectors!$F$6,'RCF data'!BI39,IF($B$2=Selectors!$F$7,'RCF data'!BZ39,IF($B$2=Selectors!$F$8,'RCF data'!CQ39,FALSE))))))</f>
        <v>0</v>
      </c>
      <c r="P12" s="84" t="b">
        <f>IF($B$2=Selectors!$F$3,'RCF data'!K39,IF($B$2=Selectors!$F$4,'RCF data'!AB39,IF($B$2=Selectors!$F$5,'RCF data'!AS39,IF($B$2=Selectors!$F$6,'RCF data'!BJ39,IF($B$2=Selectors!$F$7,'RCF data'!CA39,IF($B$2=Selectors!$F$8,'RCF data'!CR39,FALSE))))))</f>
        <v>0</v>
      </c>
      <c r="Q12" s="84" t="b">
        <f>IF($B$2=Selectors!$F$3,'RCF data'!L39,IF($B$2=Selectors!$F$4,'RCF data'!AC39,IF($B$2=Selectors!$F$5,'RCF data'!AT39,IF($B$2=Selectors!$F$6,'RCF data'!BK39,IF($B$2=Selectors!$F$7,'RCF data'!CB39,IF($B$2=Selectors!$F$8,'RCF data'!CS39,FALSE))))))</f>
        <v>0</v>
      </c>
      <c r="R12" s="84" t="b">
        <f>IF($B$2=Selectors!$F$3,'RCF data'!M39,IF($B$2=Selectors!$F$4,'RCF data'!AD39,IF($B$2=Selectors!$F$5,'RCF data'!AU39,IF($B$2=Selectors!$F$6,'RCF data'!BL39,IF($B$2=Selectors!$F$7,'RCF data'!CC39,IF($B$2=Selectors!$F$8,'RCF data'!CT39,FALSE))))))</f>
        <v>0</v>
      </c>
      <c r="S12" s="84" t="b">
        <f>IF($B$2=Selectors!$F$3,'RCF data'!N39,IF($B$2=Selectors!$F$4,'RCF data'!AE39,IF($B$2=Selectors!$F$5,'RCF data'!AV39,IF($B$2=Selectors!$F$6,'RCF data'!BM39,IF($B$2=Selectors!$F$7,'RCF data'!CD39,IF($B$2=Selectors!$F$8,'RCF data'!CU39,FALSE))))))</f>
        <v>0</v>
      </c>
      <c r="T12" s="84" t="b">
        <f>IF($B$2=Selectors!$F$3,'RCF data'!O39,IF($B$2=Selectors!$F$4,'RCF data'!AF39,IF($B$2=Selectors!$F$5,'RCF data'!AW39,IF($B$2=Selectors!$F$6,'RCF data'!BN39,IF($B$2=Selectors!$F$7,'RCF data'!CE39,IF($B$2=Selectors!$F$8,'RCF data'!CV39,FALSE))))))</f>
        <v>0</v>
      </c>
      <c r="U12" s="84" t="b">
        <f>IF($B$2=Selectors!$F$3,'RCF data'!P39,IF($B$2=Selectors!$F$4,'RCF data'!AG39,IF($B$2=Selectors!$F$5,'RCF data'!AX39,IF($B$2=Selectors!$F$6,'RCF data'!BO39,IF($B$2=Selectors!$F$7,'RCF data'!CF39,IF($B$2=Selectors!$F$8,'RCF data'!CW39,FALSE))))))</f>
        <v>0</v>
      </c>
      <c r="V12" s="84" t="b">
        <f>IF($B$2=Selectors!$F$3,'RCF data'!Q39,IF($B$2=Selectors!$F$4,'RCF data'!AH39,IF($B$2=Selectors!$F$5,'RCF data'!AY39,IF($B$2=Selectors!$F$6,'RCF data'!BP39,IF($B$2=Selectors!$F$7,'RCF data'!CG39,IF($B$2=Selectors!$F$8,'RCF data'!CX39,FALSE))))))</f>
        <v>0</v>
      </c>
      <c r="W12" s="84" t="b">
        <f>IF($B$2=Selectors!$F$3,'RCF data'!R39,IF($B$2=Selectors!$F$4,'RCF data'!AI39,IF($B$2=Selectors!$F$5,'RCF data'!AZ39,IF($B$2=Selectors!$F$6,'RCF data'!BQ39,IF($B$2=Selectors!$F$7,'RCF data'!CH39,IF($B$2=Selectors!$F$8,'RCF data'!CY39,FALSE))))))</f>
        <v>0</v>
      </c>
      <c r="X12" s="84" t="b">
        <f>IF($B$2=Selectors!$F$3,'RCF data'!S39,IF($B$2=Selectors!$F$4,'RCF data'!AJ39,IF($B$2=Selectors!$F$5,'RCF data'!BA39,IF($B$2=Selectors!$F$6,'RCF data'!BR39,IF($B$2=Selectors!$F$7,'RCF data'!CI39,IF($B$2=Selectors!$F$8,'RCF data'!CZ39,FALSE))))))</f>
        <v>0</v>
      </c>
    </row>
    <row r="13" spans="1:25" x14ac:dyDescent="0.3">
      <c r="B13" s="27" t="s">
        <v>21</v>
      </c>
      <c r="C13" s="6">
        <v>0.4</v>
      </c>
      <c r="D13" s="98" t="e">
        <f t="shared" si="2"/>
        <v>#DIV/0!</v>
      </c>
      <c r="E13" s="5"/>
      <c r="F13" s="86" t="e">
        <f t="shared" si="3"/>
        <v>#DIV/0!</v>
      </c>
      <c r="G13" s="86" t="e">
        <f t="shared" si="1"/>
        <v>#DIV/0!</v>
      </c>
      <c r="H13" s="86"/>
      <c r="I13" s="84" t="b">
        <f>IF($B$2=Selectors!$F$3,'RCF data'!D40,IF($B$2=Selectors!$F$4,'RCF data'!U40,IF($B$2=Selectors!$F$5,'RCF data'!AL40,IF($B$2=Selectors!$F$6,'RCF data'!BC40,IF($B$2=Selectors!$F$7,'RCF data'!BT40,IF($B$2=Selectors!$F$8,'RCF data'!CK40,FALSE))))))</f>
        <v>0</v>
      </c>
      <c r="J13" s="84" t="b">
        <f>IF($B$2=Selectors!$F$3,'RCF data'!E40,IF($B$2=Selectors!$F$4,'RCF data'!V40,IF($B$2=Selectors!$F$5,'RCF data'!AM40,IF($B$2=Selectors!$F$6,'RCF data'!BD40,IF($B$2=Selectors!$F$7,'RCF data'!BU40,IF($B$2=Selectors!$F$8,'RCF data'!CL40,FALSE))))))</f>
        <v>0</v>
      </c>
      <c r="K13" s="84" t="b">
        <f>IF($B$2=Selectors!$F$3,'RCF data'!F40,IF($B$2=Selectors!$F$4,'RCF data'!W40,IF($B$2=Selectors!$F$5,'RCF data'!AN40,IF($B$2=Selectors!$F$6,'RCF data'!BE40,IF($B$2=Selectors!$F$7,'RCF data'!BV40,IF($B$2=Selectors!$F$8,'RCF data'!CM40,FALSE))))))</f>
        <v>0</v>
      </c>
      <c r="L13" s="84" t="b">
        <f>IF($B$2=Selectors!$F$3,'RCF data'!G40,IF($B$2=Selectors!$F$4,'RCF data'!X40,IF($B$2=Selectors!$F$5,'RCF data'!AO40,IF($B$2=Selectors!$F$6,'RCF data'!BF40,IF($B$2=Selectors!$F$7,'RCF data'!BW40,IF($B$2=Selectors!$F$8,'RCF data'!CN40,FALSE))))))</f>
        <v>0</v>
      </c>
      <c r="M13" s="84" t="b">
        <f>IF($B$2=Selectors!$F$3,'RCF data'!H40,IF($B$2=Selectors!$F$4,'RCF data'!Y40,IF($B$2=Selectors!$F$5,'RCF data'!AP40,IF($B$2=Selectors!$F$6,'RCF data'!BG40,IF($B$2=Selectors!$F$7,'RCF data'!BX40,IF($B$2=Selectors!$F$8,'RCF data'!CO40,FALSE))))))</f>
        <v>0</v>
      </c>
      <c r="N13" s="84" t="b">
        <f>IF($B$2=Selectors!$F$3,'RCF data'!I40,IF($B$2=Selectors!$F$4,'RCF data'!Z40,IF($B$2=Selectors!$F$5,'RCF data'!AQ40,IF($B$2=Selectors!$F$6,'RCF data'!BH40,IF($B$2=Selectors!$F$7,'RCF data'!BY40,IF($B$2=Selectors!$F$8,'RCF data'!CP40,FALSE))))))</f>
        <v>0</v>
      </c>
      <c r="O13" s="84" t="b">
        <f>IF($B$2=Selectors!$F$3,'RCF data'!J40,IF($B$2=Selectors!$F$4,'RCF data'!AA40,IF($B$2=Selectors!$F$5,'RCF data'!AR40,IF($B$2=Selectors!$F$6,'RCF data'!BI40,IF($B$2=Selectors!$F$7,'RCF data'!BZ40,IF($B$2=Selectors!$F$8,'RCF data'!CQ40,FALSE))))))</f>
        <v>0</v>
      </c>
      <c r="P13" s="84" t="b">
        <f>IF($B$2=Selectors!$F$3,'RCF data'!K40,IF($B$2=Selectors!$F$4,'RCF data'!AB40,IF($B$2=Selectors!$F$5,'RCF data'!AS40,IF($B$2=Selectors!$F$6,'RCF data'!BJ40,IF($B$2=Selectors!$F$7,'RCF data'!CA40,IF($B$2=Selectors!$F$8,'RCF data'!CR40,FALSE))))))</f>
        <v>0</v>
      </c>
      <c r="Q13" s="84" t="b">
        <f>IF($B$2=Selectors!$F$3,'RCF data'!L40,IF($B$2=Selectors!$F$4,'RCF data'!AC40,IF($B$2=Selectors!$F$5,'RCF data'!AT40,IF($B$2=Selectors!$F$6,'RCF data'!BK40,IF($B$2=Selectors!$F$7,'RCF data'!CB40,IF($B$2=Selectors!$F$8,'RCF data'!CS40,FALSE))))))</f>
        <v>0</v>
      </c>
      <c r="R13" s="84" t="b">
        <f>IF($B$2=Selectors!$F$3,'RCF data'!M40,IF($B$2=Selectors!$F$4,'RCF data'!AD40,IF($B$2=Selectors!$F$5,'RCF data'!AU40,IF($B$2=Selectors!$F$6,'RCF data'!BL40,IF($B$2=Selectors!$F$7,'RCF data'!CC40,IF($B$2=Selectors!$F$8,'RCF data'!CT40,FALSE))))))</f>
        <v>0</v>
      </c>
      <c r="S13" s="84" t="b">
        <f>IF($B$2=Selectors!$F$3,'RCF data'!N40,IF($B$2=Selectors!$F$4,'RCF data'!AE40,IF($B$2=Selectors!$F$5,'RCF data'!AV40,IF($B$2=Selectors!$F$6,'RCF data'!BM40,IF($B$2=Selectors!$F$7,'RCF data'!CD40,IF($B$2=Selectors!$F$8,'RCF data'!CU40,FALSE))))))</f>
        <v>0</v>
      </c>
      <c r="T13" s="84" t="b">
        <f>IF($B$2=Selectors!$F$3,'RCF data'!O40,IF($B$2=Selectors!$F$4,'RCF data'!AF40,IF($B$2=Selectors!$F$5,'RCF data'!AW40,IF($B$2=Selectors!$F$6,'RCF data'!BN40,IF($B$2=Selectors!$F$7,'RCF data'!CE40,IF($B$2=Selectors!$F$8,'RCF data'!CV40,FALSE))))))</f>
        <v>0</v>
      </c>
      <c r="U13" s="84" t="b">
        <f>IF($B$2=Selectors!$F$3,'RCF data'!P40,IF($B$2=Selectors!$F$4,'RCF data'!AG40,IF($B$2=Selectors!$F$5,'RCF data'!AX40,IF($B$2=Selectors!$F$6,'RCF data'!BO40,IF($B$2=Selectors!$F$7,'RCF data'!CF40,IF($B$2=Selectors!$F$8,'RCF data'!CW40,FALSE))))))</f>
        <v>0</v>
      </c>
      <c r="V13" s="84" t="b">
        <f>IF($B$2=Selectors!$F$3,'RCF data'!Q40,IF($B$2=Selectors!$F$4,'RCF data'!AH40,IF($B$2=Selectors!$F$5,'RCF data'!AY40,IF($B$2=Selectors!$F$6,'RCF data'!BP40,IF($B$2=Selectors!$F$7,'RCF data'!CG40,IF($B$2=Selectors!$F$8,'RCF data'!CX40,FALSE))))))</f>
        <v>0</v>
      </c>
      <c r="W13" s="84" t="b">
        <f>IF($B$2=Selectors!$F$3,'RCF data'!R40,IF($B$2=Selectors!$F$4,'RCF data'!AI40,IF($B$2=Selectors!$F$5,'RCF data'!AZ40,IF($B$2=Selectors!$F$6,'RCF data'!BQ40,IF($B$2=Selectors!$F$7,'RCF data'!CH40,IF($B$2=Selectors!$F$8,'RCF data'!CY40,FALSE))))))</f>
        <v>0</v>
      </c>
      <c r="X13" s="84" t="b">
        <f>IF($B$2=Selectors!$F$3,'RCF data'!S40,IF($B$2=Selectors!$F$4,'RCF data'!AJ40,IF($B$2=Selectors!$F$5,'RCF data'!BA40,IF($B$2=Selectors!$F$6,'RCF data'!BR40,IF($B$2=Selectors!$F$7,'RCF data'!CI40,IF($B$2=Selectors!$F$8,'RCF data'!CZ40,FALSE))))))</f>
        <v>0</v>
      </c>
    </row>
    <row r="14" spans="1:25" x14ac:dyDescent="0.3">
      <c r="B14" s="27" t="s">
        <v>22</v>
      </c>
      <c r="C14" s="6">
        <v>0.45</v>
      </c>
      <c r="D14" s="98" t="e">
        <f t="shared" si="2"/>
        <v>#DIV/0!</v>
      </c>
      <c r="E14" s="5"/>
      <c r="F14" s="86" t="e">
        <f t="shared" si="3"/>
        <v>#DIV/0!</v>
      </c>
      <c r="G14" s="86" t="e">
        <f t="shared" si="1"/>
        <v>#DIV/0!</v>
      </c>
      <c r="H14" s="86"/>
      <c r="I14" s="84" t="b">
        <f>IF($B$2=Selectors!$F$3,'RCF data'!D41,IF($B$2=Selectors!$F$4,'RCF data'!U41,IF($B$2=Selectors!$F$5,'RCF data'!AL41,IF($B$2=Selectors!$F$6,'RCF data'!BC41,IF($B$2=Selectors!$F$7,'RCF data'!BT41,IF($B$2=Selectors!$F$8,'RCF data'!CK41,FALSE))))))</f>
        <v>0</v>
      </c>
      <c r="J14" s="84" t="b">
        <f>IF($B$2=Selectors!$F$3,'RCF data'!E41,IF($B$2=Selectors!$F$4,'RCF data'!V41,IF($B$2=Selectors!$F$5,'RCF data'!AM41,IF($B$2=Selectors!$F$6,'RCF data'!BD41,IF($B$2=Selectors!$F$7,'RCF data'!BU41,IF($B$2=Selectors!$F$8,'RCF data'!CL41,FALSE))))))</f>
        <v>0</v>
      </c>
      <c r="K14" s="84" t="b">
        <f>IF($B$2=Selectors!$F$3,'RCF data'!F41,IF($B$2=Selectors!$F$4,'RCF data'!W41,IF($B$2=Selectors!$F$5,'RCF data'!AN41,IF($B$2=Selectors!$F$6,'RCF data'!BE41,IF($B$2=Selectors!$F$7,'RCF data'!BV41,IF($B$2=Selectors!$F$8,'RCF data'!CM41,FALSE))))))</f>
        <v>0</v>
      </c>
      <c r="L14" s="84" t="b">
        <f>IF($B$2=Selectors!$F$3,'RCF data'!G41,IF($B$2=Selectors!$F$4,'RCF data'!X41,IF($B$2=Selectors!$F$5,'RCF data'!AO41,IF($B$2=Selectors!$F$6,'RCF data'!BF41,IF($B$2=Selectors!$F$7,'RCF data'!BW41,IF($B$2=Selectors!$F$8,'RCF data'!CN41,FALSE))))))</f>
        <v>0</v>
      </c>
      <c r="M14" s="84" t="b">
        <f>IF($B$2=Selectors!$F$3,'RCF data'!H41,IF($B$2=Selectors!$F$4,'RCF data'!Y41,IF($B$2=Selectors!$F$5,'RCF data'!AP41,IF($B$2=Selectors!$F$6,'RCF data'!BG41,IF($B$2=Selectors!$F$7,'RCF data'!BX41,IF($B$2=Selectors!$F$8,'RCF data'!CO41,FALSE))))))</f>
        <v>0</v>
      </c>
      <c r="N14" s="84" t="b">
        <f>IF($B$2=Selectors!$F$3,'RCF data'!I41,IF($B$2=Selectors!$F$4,'RCF data'!Z41,IF($B$2=Selectors!$F$5,'RCF data'!AQ41,IF($B$2=Selectors!$F$6,'RCF data'!BH41,IF($B$2=Selectors!$F$7,'RCF data'!BY41,IF($B$2=Selectors!$F$8,'RCF data'!CP41,FALSE))))))</f>
        <v>0</v>
      </c>
      <c r="O14" s="84" t="b">
        <f>IF($B$2=Selectors!$F$3,'RCF data'!J41,IF($B$2=Selectors!$F$4,'RCF data'!AA41,IF($B$2=Selectors!$F$5,'RCF data'!AR41,IF($B$2=Selectors!$F$6,'RCF data'!BI41,IF($B$2=Selectors!$F$7,'RCF data'!BZ41,IF($B$2=Selectors!$F$8,'RCF data'!CQ41,FALSE))))))</f>
        <v>0</v>
      </c>
      <c r="P14" s="84" t="b">
        <f>IF($B$2=Selectors!$F$3,'RCF data'!K41,IF($B$2=Selectors!$F$4,'RCF data'!AB41,IF($B$2=Selectors!$F$5,'RCF data'!AS41,IF($B$2=Selectors!$F$6,'RCF data'!BJ41,IF($B$2=Selectors!$F$7,'RCF data'!CA41,IF($B$2=Selectors!$F$8,'RCF data'!CR41,FALSE))))))</f>
        <v>0</v>
      </c>
      <c r="Q14" s="84" t="b">
        <f>IF($B$2=Selectors!$F$3,'RCF data'!L41,IF($B$2=Selectors!$F$4,'RCF data'!AC41,IF($B$2=Selectors!$F$5,'RCF data'!AT41,IF($B$2=Selectors!$F$6,'RCF data'!BK41,IF($B$2=Selectors!$F$7,'RCF data'!CB41,IF($B$2=Selectors!$F$8,'RCF data'!CS41,FALSE))))))</f>
        <v>0</v>
      </c>
      <c r="R14" s="84" t="b">
        <f>IF($B$2=Selectors!$F$3,'RCF data'!M41,IF($B$2=Selectors!$F$4,'RCF data'!AD41,IF($B$2=Selectors!$F$5,'RCF data'!AU41,IF($B$2=Selectors!$F$6,'RCF data'!BL41,IF($B$2=Selectors!$F$7,'RCF data'!CC41,IF($B$2=Selectors!$F$8,'RCF data'!CT41,FALSE))))))</f>
        <v>0</v>
      </c>
      <c r="S14" s="84" t="b">
        <f>IF($B$2=Selectors!$F$3,'RCF data'!N41,IF($B$2=Selectors!$F$4,'RCF data'!AE41,IF($B$2=Selectors!$F$5,'RCF data'!AV41,IF($B$2=Selectors!$F$6,'RCF data'!BM41,IF($B$2=Selectors!$F$7,'RCF data'!CD41,IF($B$2=Selectors!$F$8,'RCF data'!CU41,FALSE))))))</f>
        <v>0</v>
      </c>
      <c r="T14" s="84" t="b">
        <f>IF($B$2=Selectors!$F$3,'RCF data'!O41,IF($B$2=Selectors!$F$4,'RCF data'!AF41,IF($B$2=Selectors!$F$5,'RCF data'!AW41,IF($B$2=Selectors!$F$6,'RCF data'!BN41,IF($B$2=Selectors!$F$7,'RCF data'!CE41,IF($B$2=Selectors!$F$8,'RCF data'!CV41,FALSE))))))</f>
        <v>0</v>
      </c>
      <c r="U14" s="84" t="b">
        <f>IF($B$2=Selectors!$F$3,'RCF data'!P41,IF($B$2=Selectors!$F$4,'RCF data'!AG41,IF($B$2=Selectors!$F$5,'RCF data'!AX41,IF($B$2=Selectors!$F$6,'RCF data'!BO41,IF($B$2=Selectors!$F$7,'RCF data'!CF41,IF($B$2=Selectors!$F$8,'RCF data'!CW41,FALSE))))))</f>
        <v>0</v>
      </c>
      <c r="V14" s="84" t="b">
        <f>IF($B$2=Selectors!$F$3,'RCF data'!Q41,IF($B$2=Selectors!$F$4,'RCF data'!AH41,IF($B$2=Selectors!$F$5,'RCF data'!AY41,IF($B$2=Selectors!$F$6,'RCF data'!BP41,IF($B$2=Selectors!$F$7,'RCF data'!CG41,IF($B$2=Selectors!$F$8,'RCF data'!CX41,FALSE))))))</f>
        <v>0</v>
      </c>
      <c r="W14" s="84" t="b">
        <f>IF($B$2=Selectors!$F$3,'RCF data'!R41,IF($B$2=Selectors!$F$4,'RCF data'!AI41,IF($B$2=Selectors!$F$5,'RCF data'!AZ41,IF($B$2=Selectors!$F$6,'RCF data'!BQ41,IF($B$2=Selectors!$F$7,'RCF data'!CH41,IF($B$2=Selectors!$F$8,'RCF data'!CY41,FALSE))))))</f>
        <v>0</v>
      </c>
      <c r="X14" s="84" t="b">
        <f>IF($B$2=Selectors!$F$3,'RCF data'!S41,IF($B$2=Selectors!$F$4,'RCF data'!AJ41,IF($B$2=Selectors!$F$5,'RCF data'!BA41,IF($B$2=Selectors!$F$6,'RCF data'!BR41,IF($B$2=Selectors!$F$7,'RCF data'!CI41,IF($B$2=Selectors!$F$8,'RCF data'!CZ41,FALSE))))))</f>
        <v>0</v>
      </c>
    </row>
    <row r="15" spans="1:25" x14ac:dyDescent="0.3">
      <c r="B15" s="27" t="s">
        <v>24</v>
      </c>
      <c r="C15" s="6">
        <v>0.5</v>
      </c>
      <c r="D15" s="98" t="e">
        <f t="shared" si="2"/>
        <v>#DIV/0!</v>
      </c>
      <c r="E15" s="5"/>
      <c r="F15" s="86" t="e">
        <f t="shared" si="3"/>
        <v>#DIV/0!</v>
      </c>
      <c r="G15" s="86" t="e">
        <f t="shared" si="1"/>
        <v>#DIV/0!</v>
      </c>
      <c r="H15" s="86"/>
      <c r="I15" s="84" t="b">
        <f>IF($B$2=Selectors!$F$3,'RCF data'!D42,IF($B$2=Selectors!$F$4,'RCF data'!U42,IF($B$2=Selectors!$F$5,'RCF data'!AL42,IF($B$2=Selectors!$F$6,'RCF data'!BC42,IF($B$2=Selectors!$F$7,'RCF data'!BT42,IF($B$2=Selectors!$F$8,'RCF data'!CK42,FALSE))))))</f>
        <v>0</v>
      </c>
      <c r="J15" s="84" t="b">
        <f>IF($B$2=Selectors!$F$3,'RCF data'!E42,IF($B$2=Selectors!$F$4,'RCF data'!V42,IF($B$2=Selectors!$F$5,'RCF data'!AM42,IF($B$2=Selectors!$F$6,'RCF data'!BD42,IF($B$2=Selectors!$F$7,'RCF data'!BU42,IF($B$2=Selectors!$F$8,'RCF data'!CL42,FALSE))))))</f>
        <v>0</v>
      </c>
      <c r="K15" s="84" t="b">
        <f>IF($B$2=Selectors!$F$3,'RCF data'!F42,IF($B$2=Selectors!$F$4,'RCF data'!W42,IF($B$2=Selectors!$F$5,'RCF data'!AN42,IF($B$2=Selectors!$F$6,'RCF data'!BE42,IF($B$2=Selectors!$F$7,'RCF data'!BV42,IF($B$2=Selectors!$F$8,'RCF data'!CM42,FALSE))))))</f>
        <v>0</v>
      </c>
      <c r="L15" s="84" t="b">
        <f>IF($B$2=Selectors!$F$3,'RCF data'!G42,IF($B$2=Selectors!$F$4,'RCF data'!X42,IF($B$2=Selectors!$F$5,'RCF data'!AO42,IF($B$2=Selectors!$F$6,'RCF data'!BF42,IF($B$2=Selectors!$F$7,'RCF data'!BW42,IF($B$2=Selectors!$F$8,'RCF data'!CN42,FALSE))))))</f>
        <v>0</v>
      </c>
      <c r="M15" s="84" t="b">
        <f>IF($B$2=Selectors!$F$3,'RCF data'!H42,IF($B$2=Selectors!$F$4,'RCF data'!Y42,IF($B$2=Selectors!$F$5,'RCF data'!AP42,IF($B$2=Selectors!$F$6,'RCF data'!BG42,IF($B$2=Selectors!$F$7,'RCF data'!BX42,IF($B$2=Selectors!$F$8,'RCF data'!CO42,FALSE))))))</f>
        <v>0</v>
      </c>
      <c r="N15" s="84" t="b">
        <f>IF($B$2=Selectors!$F$3,'RCF data'!I42,IF($B$2=Selectors!$F$4,'RCF data'!Z42,IF($B$2=Selectors!$F$5,'RCF data'!AQ42,IF($B$2=Selectors!$F$6,'RCF data'!BH42,IF($B$2=Selectors!$F$7,'RCF data'!BY42,IF($B$2=Selectors!$F$8,'RCF data'!CP42,FALSE))))))</f>
        <v>0</v>
      </c>
      <c r="O15" s="84" t="b">
        <f>IF($B$2=Selectors!$F$3,'RCF data'!J42,IF($B$2=Selectors!$F$4,'RCF data'!AA42,IF($B$2=Selectors!$F$5,'RCF data'!AR42,IF($B$2=Selectors!$F$6,'RCF data'!BI42,IF($B$2=Selectors!$F$7,'RCF data'!BZ42,IF($B$2=Selectors!$F$8,'RCF data'!CQ42,FALSE))))))</f>
        <v>0</v>
      </c>
      <c r="P15" s="84" t="b">
        <f>IF($B$2=Selectors!$F$3,'RCF data'!K42,IF($B$2=Selectors!$F$4,'RCF data'!AB42,IF($B$2=Selectors!$F$5,'RCF data'!AS42,IF($B$2=Selectors!$F$6,'RCF data'!BJ42,IF($B$2=Selectors!$F$7,'RCF data'!CA42,IF($B$2=Selectors!$F$8,'RCF data'!CR42,FALSE))))))</f>
        <v>0</v>
      </c>
      <c r="Q15" s="84" t="b">
        <f>IF($B$2=Selectors!$F$3,'RCF data'!L42,IF($B$2=Selectors!$F$4,'RCF data'!AC42,IF($B$2=Selectors!$F$5,'RCF data'!AT42,IF($B$2=Selectors!$F$6,'RCF data'!BK42,IF($B$2=Selectors!$F$7,'RCF data'!CB42,IF($B$2=Selectors!$F$8,'RCF data'!CS42,FALSE))))))</f>
        <v>0</v>
      </c>
      <c r="R15" s="84" t="b">
        <f>IF($B$2=Selectors!$F$3,'RCF data'!M42,IF($B$2=Selectors!$F$4,'RCF data'!AD42,IF($B$2=Selectors!$F$5,'RCF data'!AU42,IF($B$2=Selectors!$F$6,'RCF data'!BL42,IF($B$2=Selectors!$F$7,'RCF data'!CC42,IF($B$2=Selectors!$F$8,'RCF data'!CT42,FALSE))))))</f>
        <v>0</v>
      </c>
      <c r="S15" s="84" t="b">
        <f>IF($B$2=Selectors!$F$3,'RCF data'!N42,IF($B$2=Selectors!$F$4,'RCF data'!AE42,IF($B$2=Selectors!$F$5,'RCF data'!AV42,IF($B$2=Selectors!$F$6,'RCF data'!BM42,IF($B$2=Selectors!$F$7,'RCF data'!CD42,IF($B$2=Selectors!$F$8,'RCF data'!CU42,FALSE))))))</f>
        <v>0</v>
      </c>
      <c r="T15" s="84" t="b">
        <f>IF($B$2=Selectors!$F$3,'RCF data'!O42,IF($B$2=Selectors!$F$4,'RCF data'!AF42,IF($B$2=Selectors!$F$5,'RCF data'!AW42,IF($B$2=Selectors!$F$6,'RCF data'!BN42,IF($B$2=Selectors!$F$7,'RCF data'!CE42,IF($B$2=Selectors!$F$8,'RCF data'!CV42,FALSE))))))</f>
        <v>0</v>
      </c>
      <c r="U15" s="84" t="b">
        <f>IF($B$2=Selectors!$F$3,'RCF data'!P42,IF($B$2=Selectors!$F$4,'RCF data'!AG42,IF($B$2=Selectors!$F$5,'RCF data'!AX42,IF($B$2=Selectors!$F$6,'RCF data'!BO42,IF($B$2=Selectors!$F$7,'RCF data'!CF42,IF($B$2=Selectors!$F$8,'RCF data'!CW42,FALSE))))))</f>
        <v>0</v>
      </c>
      <c r="V15" s="84" t="b">
        <f>IF($B$2=Selectors!$F$3,'RCF data'!Q42,IF($B$2=Selectors!$F$4,'RCF data'!AH42,IF($B$2=Selectors!$F$5,'RCF data'!AY42,IF($B$2=Selectors!$F$6,'RCF data'!BP42,IF($B$2=Selectors!$F$7,'RCF data'!CG42,IF($B$2=Selectors!$F$8,'RCF data'!CX42,FALSE))))))</f>
        <v>0</v>
      </c>
      <c r="W15" s="84" t="b">
        <f>IF($B$2=Selectors!$F$3,'RCF data'!R42,IF($B$2=Selectors!$F$4,'RCF data'!AI42,IF($B$2=Selectors!$F$5,'RCF data'!AZ42,IF($B$2=Selectors!$F$6,'RCF data'!BQ42,IF($B$2=Selectors!$F$7,'RCF data'!CH42,IF($B$2=Selectors!$F$8,'RCF data'!CY42,FALSE))))))</f>
        <v>0</v>
      </c>
      <c r="X15" s="84" t="b">
        <f>IF($B$2=Selectors!$F$3,'RCF data'!S42,IF($B$2=Selectors!$F$4,'RCF data'!AJ42,IF($B$2=Selectors!$F$5,'RCF data'!BA42,IF($B$2=Selectors!$F$6,'RCF data'!BR42,IF($B$2=Selectors!$F$7,'RCF data'!CI42,IF($B$2=Selectors!$F$8,'RCF data'!CZ42,FALSE))))))</f>
        <v>0</v>
      </c>
    </row>
    <row r="16" spans="1:25" x14ac:dyDescent="0.3">
      <c r="B16" s="27" t="s">
        <v>26</v>
      </c>
      <c r="C16" s="6">
        <v>0.55000000000000004</v>
      </c>
      <c r="D16" s="98" t="e">
        <f t="shared" si="2"/>
        <v>#DIV/0!</v>
      </c>
      <c r="E16" s="5"/>
      <c r="F16" s="86" t="e">
        <f t="shared" si="3"/>
        <v>#DIV/0!</v>
      </c>
      <c r="G16" s="86" t="e">
        <f t="shared" si="1"/>
        <v>#DIV/0!</v>
      </c>
      <c r="H16" s="86"/>
      <c r="I16" s="84" t="b">
        <f>IF($B$2=Selectors!$F$3,'RCF data'!D43,IF($B$2=Selectors!$F$4,'RCF data'!U43,IF($B$2=Selectors!$F$5,'RCF data'!AL43,IF($B$2=Selectors!$F$6,'RCF data'!BC43,IF($B$2=Selectors!$F$7,'RCF data'!BT43,IF($B$2=Selectors!$F$8,'RCF data'!CK43,FALSE))))))</f>
        <v>0</v>
      </c>
      <c r="J16" s="84" t="b">
        <f>IF($B$2=Selectors!$F$3,'RCF data'!E43,IF($B$2=Selectors!$F$4,'RCF data'!V43,IF($B$2=Selectors!$F$5,'RCF data'!AM43,IF($B$2=Selectors!$F$6,'RCF data'!BD43,IF($B$2=Selectors!$F$7,'RCF data'!BU43,IF($B$2=Selectors!$F$8,'RCF data'!CL43,FALSE))))))</f>
        <v>0</v>
      </c>
      <c r="K16" s="84" t="b">
        <f>IF($B$2=Selectors!$F$3,'RCF data'!F43,IF($B$2=Selectors!$F$4,'RCF data'!W43,IF($B$2=Selectors!$F$5,'RCF data'!AN43,IF($B$2=Selectors!$F$6,'RCF data'!BE43,IF($B$2=Selectors!$F$7,'RCF data'!BV43,IF($B$2=Selectors!$F$8,'RCF data'!CM43,FALSE))))))</f>
        <v>0</v>
      </c>
      <c r="L16" s="84" t="b">
        <f>IF($B$2=Selectors!$F$3,'RCF data'!G43,IF($B$2=Selectors!$F$4,'RCF data'!X43,IF($B$2=Selectors!$F$5,'RCF data'!AO43,IF($B$2=Selectors!$F$6,'RCF data'!BF43,IF($B$2=Selectors!$F$7,'RCF data'!BW43,IF($B$2=Selectors!$F$8,'RCF data'!CN43,FALSE))))))</f>
        <v>0</v>
      </c>
      <c r="M16" s="84" t="b">
        <f>IF($B$2=Selectors!$F$3,'RCF data'!H43,IF($B$2=Selectors!$F$4,'RCF data'!Y43,IF($B$2=Selectors!$F$5,'RCF data'!AP43,IF($B$2=Selectors!$F$6,'RCF data'!BG43,IF($B$2=Selectors!$F$7,'RCF data'!BX43,IF($B$2=Selectors!$F$8,'RCF data'!CO43,FALSE))))))</f>
        <v>0</v>
      </c>
      <c r="N16" s="84" t="b">
        <f>IF($B$2=Selectors!$F$3,'RCF data'!I43,IF($B$2=Selectors!$F$4,'RCF data'!Z43,IF($B$2=Selectors!$F$5,'RCF data'!AQ43,IF($B$2=Selectors!$F$6,'RCF data'!BH43,IF($B$2=Selectors!$F$7,'RCF data'!BY43,IF($B$2=Selectors!$F$8,'RCF data'!CP43,FALSE))))))</f>
        <v>0</v>
      </c>
      <c r="O16" s="84" t="b">
        <f>IF($B$2=Selectors!$F$3,'RCF data'!J43,IF($B$2=Selectors!$F$4,'RCF data'!AA43,IF($B$2=Selectors!$F$5,'RCF data'!AR43,IF($B$2=Selectors!$F$6,'RCF data'!BI43,IF($B$2=Selectors!$F$7,'RCF data'!BZ43,IF($B$2=Selectors!$F$8,'RCF data'!CQ43,FALSE))))))</f>
        <v>0</v>
      </c>
      <c r="P16" s="84" t="b">
        <f>IF($B$2=Selectors!$F$3,'RCF data'!K43,IF($B$2=Selectors!$F$4,'RCF data'!AB43,IF($B$2=Selectors!$F$5,'RCF data'!AS43,IF($B$2=Selectors!$F$6,'RCF data'!BJ43,IF($B$2=Selectors!$F$7,'RCF data'!CA43,IF($B$2=Selectors!$F$8,'RCF data'!CR43,FALSE))))))</f>
        <v>0</v>
      </c>
      <c r="Q16" s="84" t="b">
        <f>IF($B$2=Selectors!$F$3,'RCF data'!L43,IF($B$2=Selectors!$F$4,'RCF data'!AC43,IF($B$2=Selectors!$F$5,'RCF data'!AT43,IF($B$2=Selectors!$F$6,'RCF data'!BK43,IF($B$2=Selectors!$F$7,'RCF data'!CB43,IF($B$2=Selectors!$F$8,'RCF data'!CS43,FALSE))))))</f>
        <v>0</v>
      </c>
      <c r="R16" s="84" t="b">
        <f>IF($B$2=Selectors!$F$3,'RCF data'!M43,IF($B$2=Selectors!$F$4,'RCF data'!AD43,IF($B$2=Selectors!$F$5,'RCF data'!AU43,IF($B$2=Selectors!$F$6,'RCF data'!BL43,IF($B$2=Selectors!$F$7,'RCF data'!CC43,IF($B$2=Selectors!$F$8,'RCF data'!CT43,FALSE))))))</f>
        <v>0</v>
      </c>
      <c r="S16" s="84" t="b">
        <f>IF($B$2=Selectors!$F$3,'RCF data'!N43,IF($B$2=Selectors!$F$4,'RCF data'!AE43,IF($B$2=Selectors!$F$5,'RCF data'!AV43,IF($B$2=Selectors!$F$6,'RCF data'!BM43,IF($B$2=Selectors!$F$7,'RCF data'!CD43,IF($B$2=Selectors!$F$8,'RCF data'!CU43,FALSE))))))</f>
        <v>0</v>
      </c>
      <c r="T16" s="84" t="b">
        <f>IF($B$2=Selectors!$F$3,'RCF data'!O43,IF($B$2=Selectors!$F$4,'RCF data'!AF43,IF($B$2=Selectors!$F$5,'RCF data'!AW43,IF($B$2=Selectors!$F$6,'RCF data'!BN43,IF($B$2=Selectors!$F$7,'RCF data'!CE43,IF($B$2=Selectors!$F$8,'RCF data'!CV43,FALSE))))))</f>
        <v>0</v>
      </c>
      <c r="U16" s="84" t="b">
        <f>IF($B$2=Selectors!$F$3,'RCF data'!P43,IF($B$2=Selectors!$F$4,'RCF data'!AG43,IF($B$2=Selectors!$F$5,'RCF data'!AX43,IF($B$2=Selectors!$F$6,'RCF data'!BO43,IF($B$2=Selectors!$F$7,'RCF data'!CF43,IF($B$2=Selectors!$F$8,'RCF data'!CW43,FALSE))))))</f>
        <v>0</v>
      </c>
      <c r="V16" s="84" t="b">
        <f>IF($B$2=Selectors!$F$3,'RCF data'!Q43,IF($B$2=Selectors!$F$4,'RCF data'!AH43,IF($B$2=Selectors!$F$5,'RCF data'!AY43,IF($B$2=Selectors!$F$6,'RCF data'!BP43,IF($B$2=Selectors!$F$7,'RCF data'!CG43,IF($B$2=Selectors!$F$8,'RCF data'!CX43,FALSE))))))</f>
        <v>0</v>
      </c>
      <c r="W16" s="84" t="b">
        <f>IF($B$2=Selectors!$F$3,'RCF data'!R43,IF($B$2=Selectors!$F$4,'RCF data'!AI43,IF($B$2=Selectors!$F$5,'RCF data'!AZ43,IF($B$2=Selectors!$F$6,'RCF data'!BQ43,IF($B$2=Selectors!$F$7,'RCF data'!CH43,IF($B$2=Selectors!$F$8,'RCF data'!CY43,FALSE))))))</f>
        <v>0</v>
      </c>
      <c r="X16" s="84" t="b">
        <f>IF($B$2=Selectors!$F$3,'RCF data'!S43,IF($B$2=Selectors!$F$4,'RCF data'!AJ43,IF($B$2=Selectors!$F$5,'RCF data'!BA43,IF($B$2=Selectors!$F$6,'RCF data'!BR43,IF($B$2=Selectors!$F$7,'RCF data'!CI43,IF($B$2=Selectors!$F$8,'RCF data'!CZ43,FALSE))))))</f>
        <v>0</v>
      </c>
    </row>
    <row r="17" spans="2:24" x14ac:dyDescent="0.3">
      <c r="B17" s="27" t="s">
        <v>28</v>
      </c>
      <c r="C17" s="6">
        <v>0.6</v>
      </c>
      <c r="D17" s="98" t="e">
        <f t="shared" si="2"/>
        <v>#DIV/0!</v>
      </c>
      <c r="E17" s="5"/>
      <c r="F17" s="86" t="e">
        <f t="shared" si="3"/>
        <v>#DIV/0!</v>
      </c>
      <c r="G17" s="86" t="e">
        <f t="shared" si="1"/>
        <v>#DIV/0!</v>
      </c>
      <c r="H17" s="86"/>
      <c r="I17" s="84" t="b">
        <f>IF($B$2=Selectors!$F$3,'RCF data'!D44,IF($B$2=Selectors!$F$4,'RCF data'!U44,IF($B$2=Selectors!$F$5,'RCF data'!AL44,IF($B$2=Selectors!$F$6,'RCF data'!BC44,IF($B$2=Selectors!$F$7,'RCF data'!BT44,IF($B$2=Selectors!$F$8,'RCF data'!CK44,FALSE))))))</f>
        <v>0</v>
      </c>
      <c r="J17" s="84" t="b">
        <f>IF($B$2=Selectors!$F$3,'RCF data'!E44,IF($B$2=Selectors!$F$4,'RCF data'!V44,IF($B$2=Selectors!$F$5,'RCF data'!AM44,IF($B$2=Selectors!$F$6,'RCF data'!BD44,IF($B$2=Selectors!$F$7,'RCF data'!BU44,IF($B$2=Selectors!$F$8,'RCF data'!CL44,FALSE))))))</f>
        <v>0</v>
      </c>
      <c r="K17" s="84" t="b">
        <f>IF($B$2=Selectors!$F$3,'RCF data'!F44,IF($B$2=Selectors!$F$4,'RCF data'!W44,IF($B$2=Selectors!$F$5,'RCF data'!AN44,IF($B$2=Selectors!$F$6,'RCF data'!BE44,IF($B$2=Selectors!$F$7,'RCF data'!BV44,IF($B$2=Selectors!$F$8,'RCF data'!CM44,FALSE))))))</f>
        <v>0</v>
      </c>
      <c r="L17" s="84" t="b">
        <f>IF($B$2=Selectors!$F$3,'RCF data'!G44,IF($B$2=Selectors!$F$4,'RCF data'!X44,IF($B$2=Selectors!$F$5,'RCF data'!AO44,IF($B$2=Selectors!$F$6,'RCF data'!BF44,IF($B$2=Selectors!$F$7,'RCF data'!BW44,IF($B$2=Selectors!$F$8,'RCF data'!CN44,FALSE))))))</f>
        <v>0</v>
      </c>
      <c r="M17" s="84" t="b">
        <f>IF($B$2=Selectors!$F$3,'RCF data'!H44,IF($B$2=Selectors!$F$4,'RCF data'!Y44,IF($B$2=Selectors!$F$5,'RCF data'!AP44,IF($B$2=Selectors!$F$6,'RCF data'!BG44,IF($B$2=Selectors!$F$7,'RCF data'!BX44,IF($B$2=Selectors!$F$8,'RCF data'!CO44,FALSE))))))</f>
        <v>0</v>
      </c>
      <c r="N17" s="84" t="b">
        <f>IF($B$2=Selectors!$F$3,'RCF data'!I44,IF($B$2=Selectors!$F$4,'RCF data'!Z44,IF($B$2=Selectors!$F$5,'RCF data'!AQ44,IF($B$2=Selectors!$F$6,'RCF data'!BH44,IF($B$2=Selectors!$F$7,'RCF data'!BY44,IF($B$2=Selectors!$F$8,'RCF data'!CP44,FALSE))))))</f>
        <v>0</v>
      </c>
      <c r="O17" s="84" t="b">
        <f>IF($B$2=Selectors!$F$3,'RCF data'!J44,IF($B$2=Selectors!$F$4,'RCF data'!AA44,IF($B$2=Selectors!$F$5,'RCF data'!AR44,IF($B$2=Selectors!$F$6,'RCF data'!BI44,IF($B$2=Selectors!$F$7,'RCF data'!BZ44,IF($B$2=Selectors!$F$8,'RCF data'!CQ44,FALSE))))))</f>
        <v>0</v>
      </c>
      <c r="P17" s="84" t="b">
        <f>IF($B$2=Selectors!$F$3,'RCF data'!K44,IF($B$2=Selectors!$F$4,'RCF data'!AB44,IF($B$2=Selectors!$F$5,'RCF data'!AS44,IF($B$2=Selectors!$F$6,'RCF data'!BJ44,IF($B$2=Selectors!$F$7,'RCF data'!CA44,IF($B$2=Selectors!$F$8,'RCF data'!CR44,FALSE))))))</f>
        <v>0</v>
      </c>
      <c r="Q17" s="84" t="b">
        <f>IF($B$2=Selectors!$F$3,'RCF data'!L44,IF($B$2=Selectors!$F$4,'RCF data'!AC44,IF($B$2=Selectors!$F$5,'RCF data'!AT44,IF($B$2=Selectors!$F$6,'RCF data'!BK44,IF($B$2=Selectors!$F$7,'RCF data'!CB44,IF($B$2=Selectors!$F$8,'RCF data'!CS44,FALSE))))))</f>
        <v>0</v>
      </c>
      <c r="R17" s="84" t="b">
        <f>IF($B$2=Selectors!$F$3,'RCF data'!M44,IF($B$2=Selectors!$F$4,'RCF data'!AD44,IF($B$2=Selectors!$F$5,'RCF data'!AU44,IF($B$2=Selectors!$F$6,'RCF data'!BL44,IF($B$2=Selectors!$F$7,'RCF data'!CC44,IF($B$2=Selectors!$F$8,'RCF data'!CT44,FALSE))))))</f>
        <v>0</v>
      </c>
      <c r="S17" s="84" t="b">
        <f>IF($B$2=Selectors!$F$3,'RCF data'!N44,IF($B$2=Selectors!$F$4,'RCF data'!AE44,IF($B$2=Selectors!$F$5,'RCF data'!AV44,IF($B$2=Selectors!$F$6,'RCF data'!BM44,IF($B$2=Selectors!$F$7,'RCF data'!CD44,IF($B$2=Selectors!$F$8,'RCF data'!CU44,FALSE))))))</f>
        <v>0</v>
      </c>
      <c r="T17" s="84" t="b">
        <f>IF($B$2=Selectors!$F$3,'RCF data'!O44,IF($B$2=Selectors!$F$4,'RCF data'!AF44,IF($B$2=Selectors!$F$5,'RCF data'!AW44,IF($B$2=Selectors!$F$6,'RCF data'!BN44,IF($B$2=Selectors!$F$7,'RCF data'!CE44,IF($B$2=Selectors!$F$8,'RCF data'!CV44,FALSE))))))</f>
        <v>0</v>
      </c>
      <c r="U17" s="84" t="b">
        <f>IF($B$2=Selectors!$F$3,'RCF data'!P44,IF($B$2=Selectors!$F$4,'RCF data'!AG44,IF($B$2=Selectors!$F$5,'RCF data'!AX44,IF($B$2=Selectors!$F$6,'RCF data'!BO44,IF($B$2=Selectors!$F$7,'RCF data'!CF44,IF($B$2=Selectors!$F$8,'RCF data'!CW44,FALSE))))))</f>
        <v>0</v>
      </c>
      <c r="V17" s="84" t="b">
        <f>IF($B$2=Selectors!$F$3,'RCF data'!Q44,IF($B$2=Selectors!$F$4,'RCF data'!AH44,IF($B$2=Selectors!$F$5,'RCF data'!AY44,IF($B$2=Selectors!$F$6,'RCF data'!BP44,IF($B$2=Selectors!$F$7,'RCF data'!CG44,IF($B$2=Selectors!$F$8,'RCF data'!CX44,FALSE))))))</f>
        <v>0</v>
      </c>
      <c r="W17" s="84" t="b">
        <f>IF($B$2=Selectors!$F$3,'RCF data'!R44,IF($B$2=Selectors!$F$4,'RCF data'!AI44,IF($B$2=Selectors!$F$5,'RCF data'!AZ44,IF($B$2=Selectors!$F$6,'RCF data'!BQ44,IF($B$2=Selectors!$F$7,'RCF data'!CH44,IF($B$2=Selectors!$F$8,'RCF data'!CY44,FALSE))))))</f>
        <v>0</v>
      </c>
      <c r="X17" s="84" t="b">
        <f>IF($B$2=Selectors!$F$3,'RCF data'!S44,IF($B$2=Selectors!$F$4,'RCF data'!AJ44,IF($B$2=Selectors!$F$5,'RCF data'!BA44,IF($B$2=Selectors!$F$6,'RCF data'!BR44,IF($B$2=Selectors!$F$7,'RCF data'!CI44,IF($B$2=Selectors!$F$8,'RCF data'!CZ44,FALSE))))))</f>
        <v>0</v>
      </c>
    </row>
    <row r="18" spans="2:24" x14ac:dyDescent="0.3">
      <c r="B18" s="27" t="s">
        <v>30</v>
      </c>
      <c r="C18" s="6">
        <v>0.65</v>
      </c>
      <c r="D18" s="98" t="e">
        <f t="shared" si="2"/>
        <v>#DIV/0!</v>
      </c>
      <c r="E18" s="5"/>
      <c r="F18" s="86" t="e">
        <f t="shared" si="3"/>
        <v>#DIV/0!</v>
      </c>
      <c r="G18" s="86" t="e">
        <f t="shared" si="1"/>
        <v>#DIV/0!</v>
      </c>
      <c r="H18" s="86"/>
      <c r="I18" s="84" t="b">
        <f>IF($B$2=Selectors!$F$3,'RCF data'!D45,IF($B$2=Selectors!$F$4,'RCF data'!U45,IF($B$2=Selectors!$F$5,'RCF data'!AL45,IF($B$2=Selectors!$F$6,'RCF data'!BC45,IF($B$2=Selectors!$F$7,'RCF data'!BT45,IF($B$2=Selectors!$F$8,'RCF data'!CK45,FALSE))))))</f>
        <v>0</v>
      </c>
      <c r="J18" s="84" t="b">
        <f>IF($B$2=Selectors!$F$3,'RCF data'!E45,IF($B$2=Selectors!$F$4,'RCF data'!V45,IF($B$2=Selectors!$F$5,'RCF data'!AM45,IF($B$2=Selectors!$F$6,'RCF data'!BD45,IF($B$2=Selectors!$F$7,'RCF data'!BU45,IF($B$2=Selectors!$F$8,'RCF data'!CL45,FALSE))))))</f>
        <v>0</v>
      </c>
      <c r="K18" s="84" t="b">
        <f>IF($B$2=Selectors!$F$3,'RCF data'!F45,IF($B$2=Selectors!$F$4,'RCF data'!W45,IF($B$2=Selectors!$F$5,'RCF data'!AN45,IF($B$2=Selectors!$F$6,'RCF data'!BE45,IF($B$2=Selectors!$F$7,'RCF data'!BV45,IF($B$2=Selectors!$F$8,'RCF data'!CM45,FALSE))))))</f>
        <v>0</v>
      </c>
      <c r="L18" s="84" t="b">
        <f>IF($B$2=Selectors!$F$3,'RCF data'!G45,IF($B$2=Selectors!$F$4,'RCF data'!X45,IF($B$2=Selectors!$F$5,'RCF data'!AO45,IF($B$2=Selectors!$F$6,'RCF data'!BF45,IF($B$2=Selectors!$F$7,'RCF data'!BW45,IF($B$2=Selectors!$F$8,'RCF data'!CN45,FALSE))))))</f>
        <v>0</v>
      </c>
      <c r="M18" s="84" t="b">
        <f>IF($B$2=Selectors!$F$3,'RCF data'!H45,IF($B$2=Selectors!$F$4,'RCF data'!Y45,IF($B$2=Selectors!$F$5,'RCF data'!AP45,IF($B$2=Selectors!$F$6,'RCF data'!BG45,IF($B$2=Selectors!$F$7,'RCF data'!BX45,IF($B$2=Selectors!$F$8,'RCF data'!CO45,FALSE))))))</f>
        <v>0</v>
      </c>
      <c r="N18" s="84" t="b">
        <f>IF($B$2=Selectors!$F$3,'RCF data'!I45,IF($B$2=Selectors!$F$4,'RCF data'!Z45,IF($B$2=Selectors!$F$5,'RCF data'!AQ45,IF($B$2=Selectors!$F$6,'RCF data'!BH45,IF($B$2=Selectors!$F$7,'RCF data'!BY45,IF($B$2=Selectors!$F$8,'RCF data'!CP45,FALSE))))))</f>
        <v>0</v>
      </c>
      <c r="O18" s="84" t="b">
        <f>IF($B$2=Selectors!$F$3,'RCF data'!J45,IF($B$2=Selectors!$F$4,'RCF data'!AA45,IF($B$2=Selectors!$F$5,'RCF data'!AR45,IF($B$2=Selectors!$F$6,'RCF data'!BI45,IF($B$2=Selectors!$F$7,'RCF data'!BZ45,IF($B$2=Selectors!$F$8,'RCF data'!CQ45,FALSE))))))</f>
        <v>0</v>
      </c>
      <c r="P18" s="84" t="b">
        <f>IF($B$2=Selectors!$F$3,'RCF data'!K45,IF($B$2=Selectors!$F$4,'RCF data'!AB45,IF($B$2=Selectors!$F$5,'RCF data'!AS45,IF($B$2=Selectors!$F$6,'RCF data'!BJ45,IF($B$2=Selectors!$F$7,'RCF data'!CA45,IF($B$2=Selectors!$F$8,'RCF data'!CR45,FALSE))))))</f>
        <v>0</v>
      </c>
      <c r="Q18" s="84" t="b">
        <f>IF($B$2=Selectors!$F$3,'RCF data'!L45,IF($B$2=Selectors!$F$4,'RCF data'!AC45,IF($B$2=Selectors!$F$5,'RCF data'!AT45,IF($B$2=Selectors!$F$6,'RCF data'!BK45,IF($B$2=Selectors!$F$7,'RCF data'!CB45,IF($B$2=Selectors!$F$8,'RCF data'!CS45,FALSE))))))</f>
        <v>0</v>
      </c>
      <c r="R18" s="84" t="b">
        <f>IF($B$2=Selectors!$F$3,'RCF data'!M45,IF($B$2=Selectors!$F$4,'RCF data'!AD45,IF($B$2=Selectors!$F$5,'RCF data'!AU45,IF($B$2=Selectors!$F$6,'RCF data'!BL45,IF($B$2=Selectors!$F$7,'RCF data'!CC45,IF($B$2=Selectors!$F$8,'RCF data'!CT45,FALSE))))))</f>
        <v>0</v>
      </c>
      <c r="S18" s="84" t="b">
        <f>IF($B$2=Selectors!$F$3,'RCF data'!N45,IF($B$2=Selectors!$F$4,'RCF data'!AE45,IF($B$2=Selectors!$F$5,'RCF data'!AV45,IF($B$2=Selectors!$F$6,'RCF data'!BM45,IF($B$2=Selectors!$F$7,'RCF data'!CD45,IF($B$2=Selectors!$F$8,'RCF data'!CU45,FALSE))))))</f>
        <v>0</v>
      </c>
      <c r="T18" s="84" t="b">
        <f>IF($B$2=Selectors!$F$3,'RCF data'!O45,IF($B$2=Selectors!$F$4,'RCF data'!AF45,IF($B$2=Selectors!$F$5,'RCF data'!AW45,IF($B$2=Selectors!$F$6,'RCF data'!BN45,IF($B$2=Selectors!$F$7,'RCF data'!CE45,IF($B$2=Selectors!$F$8,'RCF data'!CV45,FALSE))))))</f>
        <v>0</v>
      </c>
      <c r="U18" s="84" t="b">
        <f>IF($B$2=Selectors!$F$3,'RCF data'!P45,IF($B$2=Selectors!$F$4,'RCF data'!AG45,IF($B$2=Selectors!$F$5,'RCF data'!AX45,IF($B$2=Selectors!$F$6,'RCF data'!BO45,IF($B$2=Selectors!$F$7,'RCF data'!CF45,IF($B$2=Selectors!$F$8,'RCF data'!CW45,FALSE))))))</f>
        <v>0</v>
      </c>
      <c r="V18" s="84" t="b">
        <f>IF($B$2=Selectors!$F$3,'RCF data'!Q45,IF($B$2=Selectors!$F$4,'RCF data'!AH45,IF($B$2=Selectors!$F$5,'RCF data'!AY45,IF($B$2=Selectors!$F$6,'RCF data'!BP45,IF($B$2=Selectors!$F$7,'RCF data'!CG45,IF($B$2=Selectors!$F$8,'RCF data'!CX45,FALSE))))))</f>
        <v>0</v>
      </c>
      <c r="W18" s="84" t="b">
        <f>IF($B$2=Selectors!$F$3,'RCF data'!R45,IF($B$2=Selectors!$F$4,'RCF data'!AI45,IF($B$2=Selectors!$F$5,'RCF data'!AZ45,IF($B$2=Selectors!$F$6,'RCF data'!BQ45,IF($B$2=Selectors!$F$7,'RCF data'!CH45,IF($B$2=Selectors!$F$8,'RCF data'!CY45,FALSE))))))</f>
        <v>0</v>
      </c>
      <c r="X18" s="84" t="b">
        <f>IF($B$2=Selectors!$F$3,'RCF data'!S45,IF($B$2=Selectors!$F$4,'RCF data'!AJ45,IF($B$2=Selectors!$F$5,'RCF data'!BA45,IF($B$2=Selectors!$F$6,'RCF data'!BR45,IF($B$2=Selectors!$F$7,'RCF data'!CI45,IF($B$2=Selectors!$F$8,'RCF data'!CZ45,FALSE))))))</f>
        <v>0</v>
      </c>
    </row>
    <row r="19" spans="2:24" x14ac:dyDescent="0.3">
      <c r="B19" s="27" t="s">
        <v>32</v>
      </c>
      <c r="C19" s="6">
        <v>0.7</v>
      </c>
      <c r="D19" s="98" t="e">
        <f t="shared" si="2"/>
        <v>#DIV/0!</v>
      </c>
      <c r="E19" s="5"/>
      <c r="F19" s="86" t="e">
        <f t="shared" si="3"/>
        <v>#DIV/0!</v>
      </c>
      <c r="G19" s="86" t="e">
        <f t="shared" si="1"/>
        <v>#DIV/0!</v>
      </c>
      <c r="H19" s="86"/>
      <c r="I19" s="84" t="b">
        <f>IF($B$2=Selectors!$F$3,'RCF data'!D46,IF($B$2=Selectors!$F$4,'RCF data'!U46,IF($B$2=Selectors!$F$5,'RCF data'!AL46,IF($B$2=Selectors!$F$6,'RCF data'!BC46,IF($B$2=Selectors!$F$7,'RCF data'!BT46,IF($B$2=Selectors!$F$8,'RCF data'!CK46,FALSE))))))</f>
        <v>0</v>
      </c>
      <c r="J19" s="84" t="b">
        <f>IF($B$2=Selectors!$F$3,'RCF data'!E46,IF($B$2=Selectors!$F$4,'RCF data'!V46,IF($B$2=Selectors!$F$5,'RCF data'!AM46,IF($B$2=Selectors!$F$6,'RCF data'!BD46,IF($B$2=Selectors!$F$7,'RCF data'!BU46,IF($B$2=Selectors!$F$8,'RCF data'!CL46,FALSE))))))</f>
        <v>0</v>
      </c>
      <c r="K19" s="84" t="b">
        <f>IF($B$2=Selectors!$F$3,'RCF data'!F46,IF($B$2=Selectors!$F$4,'RCF data'!W46,IF($B$2=Selectors!$F$5,'RCF data'!AN46,IF($B$2=Selectors!$F$6,'RCF data'!BE46,IF($B$2=Selectors!$F$7,'RCF data'!BV46,IF($B$2=Selectors!$F$8,'RCF data'!CM46,FALSE))))))</f>
        <v>0</v>
      </c>
      <c r="L19" s="84" t="b">
        <f>IF($B$2=Selectors!$F$3,'RCF data'!G46,IF($B$2=Selectors!$F$4,'RCF data'!X46,IF($B$2=Selectors!$F$5,'RCF data'!AO46,IF($B$2=Selectors!$F$6,'RCF data'!BF46,IF($B$2=Selectors!$F$7,'RCF data'!BW46,IF($B$2=Selectors!$F$8,'RCF data'!CN46,FALSE))))))</f>
        <v>0</v>
      </c>
      <c r="M19" s="84" t="b">
        <f>IF($B$2=Selectors!$F$3,'RCF data'!H46,IF($B$2=Selectors!$F$4,'RCF data'!Y46,IF($B$2=Selectors!$F$5,'RCF data'!AP46,IF($B$2=Selectors!$F$6,'RCF data'!BG46,IF($B$2=Selectors!$F$7,'RCF data'!BX46,IF($B$2=Selectors!$F$8,'RCF data'!CO46,FALSE))))))</f>
        <v>0</v>
      </c>
      <c r="N19" s="84" t="b">
        <f>IF($B$2=Selectors!$F$3,'RCF data'!I46,IF($B$2=Selectors!$F$4,'RCF data'!Z46,IF($B$2=Selectors!$F$5,'RCF data'!AQ46,IF($B$2=Selectors!$F$6,'RCF data'!BH46,IF($B$2=Selectors!$F$7,'RCF data'!BY46,IF($B$2=Selectors!$F$8,'RCF data'!CP46,FALSE))))))</f>
        <v>0</v>
      </c>
      <c r="O19" s="84" t="b">
        <f>IF($B$2=Selectors!$F$3,'RCF data'!J46,IF($B$2=Selectors!$F$4,'RCF data'!AA46,IF($B$2=Selectors!$F$5,'RCF data'!AR46,IF($B$2=Selectors!$F$6,'RCF data'!BI46,IF($B$2=Selectors!$F$7,'RCF data'!BZ46,IF($B$2=Selectors!$F$8,'RCF data'!CQ46,FALSE))))))</f>
        <v>0</v>
      </c>
      <c r="P19" s="84" t="b">
        <f>IF($B$2=Selectors!$F$3,'RCF data'!K46,IF($B$2=Selectors!$F$4,'RCF data'!AB46,IF($B$2=Selectors!$F$5,'RCF data'!AS46,IF($B$2=Selectors!$F$6,'RCF data'!BJ46,IF($B$2=Selectors!$F$7,'RCF data'!CA46,IF($B$2=Selectors!$F$8,'RCF data'!CR46,FALSE))))))</f>
        <v>0</v>
      </c>
      <c r="Q19" s="84" t="b">
        <f>IF($B$2=Selectors!$F$3,'RCF data'!L46,IF($B$2=Selectors!$F$4,'RCF data'!AC46,IF($B$2=Selectors!$F$5,'RCF data'!AT46,IF($B$2=Selectors!$F$6,'RCF data'!BK46,IF($B$2=Selectors!$F$7,'RCF data'!CB46,IF($B$2=Selectors!$F$8,'RCF data'!CS46,FALSE))))))</f>
        <v>0</v>
      </c>
      <c r="R19" s="84" t="b">
        <f>IF($B$2=Selectors!$F$3,'RCF data'!M46,IF($B$2=Selectors!$F$4,'RCF data'!AD46,IF($B$2=Selectors!$F$5,'RCF data'!AU46,IF($B$2=Selectors!$F$6,'RCF data'!BL46,IF($B$2=Selectors!$F$7,'RCF data'!CC46,IF($B$2=Selectors!$F$8,'RCF data'!CT46,FALSE))))))</f>
        <v>0</v>
      </c>
      <c r="S19" s="84" t="b">
        <f>IF($B$2=Selectors!$F$3,'RCF data'!N46,IF($B$2=Selectors!$F$4,'RCF data'!AE46,IF($B$2=Selectors!$F$5,'RCF data'!AV46,IF($B$2=Selectors!$F$6,'RCF data'!BM46,IF($B$2=Selectors!$F$7,'RCF data'!CD46,IF($B$2=Selectors!$F$8,'RCF data'!CU46,FALSE))))))</f>
        <v>0</v>
      </c>
      <c r="T19" s="84" t="b">
        <f>IF($B$2=Selectors!$F$3,'RCF data'!O46,IF($B$2=Selectors!$F$4,'RCF data'!AF46,IF($B$2=Selectors!$F$5,'RCF data'!AW46,IF($B$2=Selectors!$F$6,'RCF data'!BN46,IF($B$2=Selectors!$F$7,'RCF data'!CE46,IF($B$2=Selectors!$F$8,'RCF data'!CV46,FALSE))))))</f>
        <v>0</v>
      </c>
      <c r="U19" s="84" t="b">
        <f>IF($B$2=Selectors!$F$3,'RCF data'!P46,IF($B$2=Selectors!$F$4,'RCF data'!AG46,IF($B$2=Selectors!$F$5,'RCF data'!AX46,IF($B$2=Selectors!$F$6,'RCF data'!BO46,IF($B$2=Selectors!$F$7,'RCF data'!CF46,IF($B$2=Selectors!$F$8,'RCF data'!CW46,FALSE))))))</f>
        <v>0</v>
      </c>
      <c r="V19" s="84" t="b">
        <f>IF($B$2=Selectors!$F$3,'RCF data'!Q46,IF($B$2=Selectors!$F$4,'RCF data'!AH46,IF($B$2=Selectors!$F$5,'RCF data'!AY46,IF($B$2=Selectors!$F$6,'RCF data'!BP46,IF($B$2=Selectors!$F$7,'RCF data'!CG46,IF($B$2=Selectors!$F$8,'RCF data'!CX46,FALSE))))))</f>
        <v>0</v>
      </c>
      <c r="W19" s="84" t="b">
        <f>IF($B$2=Selectors!$F$3,'RCF data'!R46,IF($B$2=Selectors!$F$4,'RCF data'!AI46,IF($B$2=Selectors!$F$5,'RCF data'!AZ46,IF($B$2=Selectors!$F$6,'RCF data'!BQ46,IF($B$2=Selectors!$F$7,'RCF data'!CH46,IF($B$2=Selectors!$F$8,'RCF data'!CY46,FALSE))))))</f>
        <v>0</v>
      </c>
      <c r="X19" s="84" t="b">
        <f>IF($B$2=Selectors!$F$3,'RCF data'!S46,IF($B$2=Selectors!$F$4,'RCF data'!AJ46,IF($B$2=Selectors!$F$5,'RCF data'!BA46,IF($B$2=Selectors!$F$6,'RCF data'!BR46,IF($B$2=Selectors!$F$7,'RCF data'!CI46,IF($B$2=Selectors!$F$8,'RCF data'!CZ46,FALSE))))))</f>
        <v>0</v>
      </c>
    </row>
    <row r="20" spans="2:24" x14ac:dyDescent="0.3">
      <c r="B20" s="27" t="s">
        <v>34</v>
      </c>
      <c r="C20" s="6">
        <v>0.75</v>
      </c>
      <c r="D20" s="98" t="e">
        <f t="shared" si="2"/>
        <v>#DIV/0!</v>
      </c>
      <c r="E20" s="5"/>
      <c r="F20" s="86" t="e">
        <f t="shared" si="3"/>
        <v>#DIV/0!</v>
      </c>
      <c r="G20" s="86" t="e">
        <f t="shared" si="1"/>
        <v>#DIV/0!</v>
      </c>
      <c r="H20" s="86"/>
      <c r="I20" s="84" t="b">
        <f>IF($B$2=Selectors!$F$3,'RCF data'!D47,IF($B$2=Selectors!$F$4,'RCF data'!U47,IF($B$2=Selectors!$F$5,'RCF data'!AL47,IF($B$2=Selectors!$F$6,'RCF data'!BC47,IF($B$2=Selectors!$F$7,'RCF data'!BT47,IF($B$2=Selectors!$F$8,'RCF data'!CK47,FALSE))))))</f>
        <v>0</v>
      </c>
      <c r="J20" s="84" t="b">
        <f>IF($B$2=Selectors!$F$3,'RCF data'!E47,IF($B$2=Selectors!$F$4,'RCF data'!V47,IF($B$2=Selectors!$F$5,'RCF data'!AM47,IF($B$2=Selectors!$F$6,'RCF data'!BD47,IF($B$2=Selectors!$F$7,'RCF data'!BU47,IF($B$2=Selectors!$F$8,'RCF data'!CL47,FALSE))))))</f>
        <v>0</v>
      </c>
      <c r="K20" s="84" t="b">
        <f>IF($B$2=Selectors!$F$3,'RCF data'!F47,IF($B$2=Selectors!$F$4,'RCF data'!W47,IF($B$2=Selectors!$F$5,'RCF data'!AN47,IF($B$2=Selectors!$F$6,'RCF data'!BE47,IF($B$2=Selectors!$F$7,'RCF data'!BV47,IF($B$2=Selectors!$F$8,'RCF data'!CM47,FALSE))))))</f>
        <v>0</v>
      </c>
      <c r="L20" s="84" t="b">
        <f>IF($B$2=Selectors!$F$3,'RCF data'!G47,IF($B$2=Selectors!$F$4,'RCF data'!X47,IF($B$2=Selectors!$F$5,'RCF data'!AO47,IF($B$2=Selectors!$F$6,'RCF data'!BF47,IF($B$2=Selectors!$F$7,'RCF data'!BW47,IF($B$2=Selectors!$F$8,'RCF data'!CN47,FALSE))))))</f>
        <v>0</v>
      </c>
      <c r="M20" s="84" t="b">
        <f>IF($B$2=Selectors!$F$3,'RCF data'!H47,IF($B$2=Selectors!$F$4,'RCF data'!Y47,IF($B$2=Selectors!$F$5,'RCF data'!AP47,IF($B$2=Selectors!$F$6,'RCF data'!BG47,IF($B$2=Selectors!$F$7,'RCF data'!BX47,IF($B$2=Selectors!$F$8,'RCF data'!CO47,FALSE))))))</f>
        <v>0</v>
      </c>
      <c r="N20" s="84" t="b">
        <f>IF($B$2=Selectors!$F$3,'RCF data'!I47,IF($B$2=Selectors!$F$4,'RCF data'!Z47,IF($B$2=Selectors!$F$5,'RCF data'!AQ47,IF($B$2=Selectors!$F$6,'RCF data'!BH47,IF($B$2=Selectors!$F$7,'RCF data'!BY47,IF($B$2=Selectors!$F$8,'RCF data'!CP47,FALSE))))))</f>
        <v>0</v>
      </c>
      <c r="O20" s="84" t="b">
        <f>IF($B$2=Selectors!$F$3,'RCF data'!J47,IF($B$2=Selectors!$F$4,'RCF data'!AA47,IF($B$2=Selectors!$F$5,'RCF data'!AR47,IF($B$2=Selectors!$F$6,'RCF data'!BI47,IF($B$2=Selectors!$F$7,'RCF data'!BZ47,IF($B$2=Selectors!$F$8,'RCF data'!CQ47,FALSE))))))</f>
        <v>0</v>
      </c>
      <c r="P20" s="84" t="b">
        <f>IF($B$2=Selectors!$F$3,'RCF data'!K47,IF($B$2=Selectors!$F$4,'RCF data'!AB47,IF($B$2=Selectors!$F$5,'RCF data'!AS47,IF($B$2=Selectors!$F$6,'RCF data'!BJ47,IF($B$2=Selectors!$F$7,'RCF data'!CA47,IF($B$2=Selectors!$F$8,'RCF data'!CR47,FALSE))))))</f>
        <v>0</v>
      </c>
      <c r="Q20" s="84" t="b">
        <f>IF($B$2=Selectors!$F$3,'RCF data'!L47,IF($B$2=Selectors!$F$4,'RCF data'!AC47,IF($B$2=Selectors!$F$5,'RCF data'!AT47,IF($B$2=Selectors!$F$6,'RCF data'!BK47,IF($B$2=Selectors!$F$7,'RCF data'!CB47,IF($B$2=Selectors!$F$8,'RCF data'!CS47,FALSE))))))</f>
        <v>0</v>
      </c>
      <c r="R20" s="84" t="b">
        <f>IF($B$2=Selectors!$F$3,'RCF data'!M47,IF($B$2=Selectors!$F$4,'RCF data'!AD47,IF($B$2=Selectors!$F$5,'RCF data'!AU47,IF($B$2=Selectors!$F$6,'RCF data'!BL47,IF($B$2=Selectors!$F$7,'RCF data'!CC47,IF($B$2=Selectors!$F$8,'RCF data'!CT47,FALSE))))))</f>
        <v>0</v>
      </c>
      <c r="S20" s="84" t="b">
        <f>IF($B$2=Selectors!$F$3,'RCF data'!N47,IF($B$2=Selectors!$F$4,'RCF data'!AE47,IF($B$2=Selectors!$F$5,'RCF data'!AV47,IF($B$2=Selectors!$F$6,'RCF data'!BM47,IF($B$2=Selectors!$F$7,'RCF data'!CD47,IF($B$2=Selectors!$F$8,'RCF data'!CU47,FALSE))))))</f>
        <v>0</v>
      </c>
      <c r="T20" s="84" t="b">
        <f>IF($B$2=Selectors!$F$3,'RCF data'!O47,IF($B$2=Selectors!$F$4,'RCF data'!AF47,IF($B$2=Selectors!$F$5,'RCF data'!AW47,IF($B$2=Selectors!$F$6,'RCF data'!BN47,IF($B$2=Selectors!$F$7,'RCF data'!CE47,IF($B$2=Selectors!$F$8,'RCF data'!CV47,FALSE))))))</f>
        <v>0</v>
      </c>
      <c r="U20" s="84" t="b">
        <f>IF($B$2=Selectors!$F$3,'RCF data'!P47,IF($B$2=Selectors!$F$4,'RCF data'!AG47,IF($B$2=Selectors!$F$5,'RCF data'!AX47,IF($B$2=Selectors!$F$6,'RCF data'!BO47,IF($B$2=Selectors!$F$7,'RCF data'!CF47,IF($B$2=Selectors!$F$8,'RCF data'!CW47,FALSE))))))</f>
        <v>0</v>
      </c>
      <c r="V20" s="84" t="b">
        <f>IF($B$2=Selectors!$F$3,'RCF data'!Q47,IF($B$2=Selectors!$F$4,'RCF data'!AH47,IF($B$2=Selectors!$F$5,'RCF data'!AY47,IF($B$2=Selectors!$F$6,'RCF data'!BP47,IF($B$2=Selectors!$F$7,'RCF data'!CG47,IF($B$2=Selectors!$F$8,'RCF data'!CX47,FALSE))))))</f>
        <v>0</v>
      </c>
      <c r="W20" s="84" t="b">
        <f>IF($B$2=Selectors!$F$3,'RCF data'!R47,IF($B$2=Selectors!$F$4,'RCF data'!AI47,IF($B$2=Selectors!$F$5,'RCF data'!AZ47,IF($B$2=Selectors!$F$6,'RCF data'!BQ47,IF($B$2=Selectors!$F$7,'RCF data'!CH47,IF($B$2=Selectors!$F$8,'RCF data'!CY47,FALSE))))))</f>
        <v>0</v>
      </c>
      <c r="X20" s="84" t="b">
        <f>IF($B$2=Selectors!$F$3,'RCF data'!S47,IF($B$2=Selectors!$F$4,'RCF data'!AJ47,IF($B$2=Selectors!$F$5,'RCF data'!BA47,IF($B$2=Selectors!$F$6,'RCF data'!BR47,IF($B$2=Selectors!$F$7,'RCF data'!CI47,IF($B$2=Selectors!$F$8,'RCF data'!CZ47,FALSE))))))</f>
        <v>0</v>
      </c>
    </row>
    <row r="21" spans="2:24" x14ac:dyDescent="0.3">
      <c r="B21" s="27" t="s">
        <v>36</v>
      </c>
      <c r="C21" s="6">
        <v>0.8</v>
      </c>
      <c r="D21" s="98" t="e">
        <f t="shared" si="2"/>
        <v>#DIV/0!</v>
      </c>
      <c r="E21" s="5"/>
      <c r="F21" s="86" t="e">
        <f t="shared" si="3"/>
        <v>#DIV/0!</v>
      </c>
      <c r="G21" s="86" t="e">
        <f t="shared" si="1"/>
        <v>#DIV/0!</v>
      </c>
      <c r="H21" s="86"/>
      <c r="I21" s="84" t="b">
        <f>IF($B$2=Selectors!$F$3,'RCF data'!D48,IF($B$2=Selectors!$F$4,'RCF data'!U48,IF($B$2=Selectors!$F$5,'RCF data'!AL48,IF($B$2=Selectors!$F$6,'RCF data'!BC48,IF($B$2=Selectors!$F$7,'RCF data'!BT48,IF($B$2=Selectors!$F$8,'RCF data'!CK48,FALSE))))))</f>
        <v>0</v>
      </c>
      <c r="J21" s="84" t="b">
        <f>IF($B$2=Selectors!$F$3,'RCF data'!E48,IF($B$2=Selectors!$F$4,'RCF data'!V48,IF($B$2=Selectors!$F$5,'RCF data'!AM48,IF($B$2=Selectors!$F$6,'RCF data'!BD48,IF($B$2=Selectors!$F$7,'RCF data'!BU48,IF($B$2=Selectors!$F$8,'RCF data'!CL48,FALSE))))))</f>
        <v>0</v>
      </c>
      <c r="K21" s="84" t="b">
        <f>IF($B$2=Selectors!$F$3,'RCF data'!F48,IF($B$2=Selectors!$F$4,'RCF data'!W48,IF($B$2=Selectors!$F$5,'RCF data'!AN48,IF($B$2=Selectors!$F$6,'RCF data'!BE48,IF($B$2=Selectors!$F$7,'RCF data'!BV48,IF($B$2=Selectors!$F$8,'RCF data'!CM48,FALSE))))))</f>
        <v>0</v>
      </c>
      <c r="L21" s="84" t="b">
        <f>IF($B$2=Selectors!$F$3,'RCF data'!G48,IF($B$2=Selectors!$F$4,'RCF data'!X48,IF($B$2=Selectors!$F$5,'RCF data'!AO48,IF($B$2=Selectors!$F$6,'RCF data'!BF48,IF($B$2=Selectors!$F$7,'RCF data'!BW48,IF($B$2=Selectors!$F$8,'RCF data'!CN48,FALSE))))))</f>
        <v>0</v>
      </c>
      <c r="M21" s="84" t="b">
        <f>IF($B$2=Selectors!$F$3,'RCF data'!H48,IF($B$2=Selectors!$F$4,'RCF data'!Y48,IF($B$2=Selectors!$F$5,'RCF data'!AP48,IF($B$2=Selectors!$F$6,'RCF data'!BG48,IF($B$2=Selectors!$F$7,'RCF data'!BX48,IF($B$2=Selectors!$F$8,'RCF data'!CO48,FALSE))))))</f>
        <v>0</v>
      </c>
      <c r="N21" s="84" t="b">
        <f>IF($B$2=Selectors!$F$3,'RCF data'!I48,IF($B$2=Selectors!$F$4,'RCF data'!Z48,IF($B$2=Selectors!$F$5,'RCF data'!AQ48,IF($B$2=Selectors!$F$6,'RCF data'!BH48,IF($B$2=Selectors!$F$7,'RCF data'!BY48,IF($B$2=Selectors!$F$8,'RCF data'!CP48,FALSE))))))</f>
        <v>0</v>
      </c>
      <c r="O21" s="84" t="b">
        <f>IF($B$2=Selectors!$F$3,'RCF data'!J48,IF($B$2=Selectors!$F$4,'RCF data'!AA48,IF($B$2=Selectors!$F$5,'RCF data'!AR48,IF($B$2=Selectors!$F$6,'RCF data'!BI48,IF($B$2=Selectors!$F$7,'RCF data'!BZ48,IF($B$2=Selectors!$F$8,'RCF data'!CQ48,FALSE))))))</f>
        <v>0</v>
      </c>
      <c r="P21" s="84" t="b">
        <f>IF($B$2=Selectors!$F$3,'RCF data'!K48,IF($B$2=Selectors!$F$4,'RCF data'!AB48,IF($B$2=Selectors!$F$5,'RCF data'!AS48,IF($B$2=Selectors!$F$6,'RCF data'!BJ48,IF($B$2=Selectors!$F$7,'RCF data'!CA48,IF($B$2=Selectors!$F$8,'RCF data'!CR48,FALSE))))))</f>
        <v>0</v>
      </c>
      <c r="Q21" s="84" t="b">
        <f>IF($B$2=Selectors!$F$3,'RCF data'!L48,IF($B$2=Selectors!$F$4,'RCF data'!AC48,IF($B$2=Selectors!$F$5,'RCF data'!AT48,IF($B$2=Selectors!$F$6,'RCF data'!BK48,IF($B$2=Selectors!$F$7,'RCF data'!CB48,IF($B$2=Selectors!$F$8,'RCF data'!CS48,FALSE))))))</f>
        <v>0</v>
      </c>
      <c r="R21" s="84" t="b">
        <f>IF($B$2=Selectors!$F$3,'RCF data'!M48,IF($B$2=Selectors!$F$4,'RCF data'!AD48,IF($B$2=Selectors!$F$5,'RCF data'!AU48,IF($B$2=Selectors!$F$6,'RCF data'!BL48,IF($B$2=Selectors!$F$7,'RCF data'!CC48,IF($B$2=Selectors!$F$8,'RCF data'!CT48,FALSE))))))</f>
        <v>0</v>
      </c>
      <c r="S21" s="84" t="b">
        <f>IF($B$2=Selectors!$F$3,'RCF data'!N48,IF($B$2=Selectors!$F$4,'RCF data'!AE48,IF($B$2=Selectors!$F$5,'RCF data'!AV48,IF($B$2=Selectors!$F$6,'RCF data'!BM48,IF($B$2=Selectors!$F$7,'RCF data'!CD48,IF($B$2=Selectors!$F$8,'RCF data'!CU48,FALSE))))))</f>
        <v>0</v>
      </c>
      <c r="T21" s="84" t="b">
        <f>IF($B$2=Selectors!$F$3,'RCF data'!O48,IF($B$2=Selectors!$F$4,'RCF data'!AF48,IF($B$2=Selectors!$F$5,'RCF data'!AW48,IF($B$2=Selectors!$F$6,'RCF data'!BN48,IF($B$2=Selectors!$F$7,'RCF data'!CE48,IF($B$2=Selectors!$F$8,'RCF data'!CV48,FALSE))))))</f>
        <v>0</v>
      </c>
      <c r="U21" s="84" t="b">
        <f>IF($B$2=Selectors!$F$3,'RCF data'!P48,IF($B$2=Selectors!$F$4,'RCF data'!AG48,IF($B$2=Selectors!$F$5,'RCF data'!AX48,IF($B$2=Selectors!$F$6,'RCF data'!BO48,IF($B$2=Selectors!$F$7,'RCF data'!CF48,IF($B$2=Selectors!$F$8,'RCF data'!CW48,FALSE))))))</f>
        <v>0</v>
      </c>
      <c r="V21" s="84" t="b">
        <f>IF($B$2=Selectors!$F$3,'RCF data'!Q48,IF($B$2=Selectors!$F$4,'RCF data'!AH48,IF($B$2=Selectors!$F$5,'RCF data'!AY48,IF($B$2=Selectors!$F$6,'RCF data'!BP48,IF($B$2=Selectors!$F$7,'RCF data'!CG48,IF($B$2=Selectors!$F$8,'RCF data'!CX48,FALSE))))))</f>
        <v>0</v>
      </c>
      <c r="W21" s="84" t="b">
        <f>IF($B$2=Selectors!$F$3,'RCF data'!R48,IF($B$2=Selectors!$F$4,'RCF data'!AI48,IF($B$2=Selectors!$F$5,'RCF data'!AZ48,IF($B$2=Selectors!$F$6,'RCF data'!BQ48,IF($B$2=Selectors!$F$7,'RCF data'!CH48,IF($B$2=Selectors!$F$8,'RCF data'!CY48,FALSE))))))</f>
        <v>0</v>
      </c>
      <c r="X21" s="84" t="b">
        <f>IF($B$2=Selectors!$F$3,'RCF data'!S48,IF($B$2=Selectors!$F$4,'RCF data'!AJ48,IF($B$2=Selectors!$F$5,'RCF data'!BA48,IF($B$2=Selectors!$F$6,'RCF data'!BR48,IF($B$2=Selectors!$F$7,'RCF data'!CI48,IF($B$2=Selectors!$F$8,'RCF data'!CZ48,FALSE))))))</f>
        <v>0</v>
      </c>
    </row>
    <row r="22" spans="2:24" x14ac:dyDescent="0.3">
      <c r="B22" s="27" t="s">
        <v>38</v>
      </c>
      <c r="C22" s="6">
        <v>0.85</v>
      </c>
      <c r="D22" s="98" t="e">
        <f t="shared" si="2"/>
        <v>#DIV/0!</v>
      </c>
      <c r="E22" s="5"/>
      <c r="F22" s="86" t="e">
        <f t="shared" si="3"/>
        <v>#DIV/0!</v>
      </c>
      <c r="G22" s="86" t="e">
        <f t="shared" si="1"/>
        <v>#DIV/0!</v>
      </c>
      <c r="H22" s="86"/>
      <c r="I22" s="84" t="b">
        <f>IF($B$2=Selectors!$F$3,'RCF data'!D49,IF($B$2=Selectors!$F$4,'RCF data'!U49,IF($B$2=Selectors!$F$5,'RCF data'!AL49,IF($B$2=Selectors!$F$6,'RCF data'!BC49,IF($B$2=Selectors!$F$7,'RCF data'!BT49,IF($B$2=Selectors!$F$8,'RCF data'!CK49,FALSE))))))</f>
        <v>0</v>
      </c>
      <c r="J22" s="84" t="b">
        <f>IF($B$2=Selectors!$F$3,'RCF data'!E49,IF($B$2=Selectors!$F$4,'RCF data'!V49,IF($B$2=Selectors!$F$5,'RCF data'!AM49,IF($B$2=Selectors!$F$6,'RCF data'!BD49,IF($B$2=Selectors!$F$7,'RCF data'!BU49,IF($B$2=Selectors!$F$8,'RCF data'!CL49,FALSE))))))</f>
        <v>0</v>
      </c>
      <c r="K22" s="84" t="b">
        <f>IF($B$2=Selectors!$F$3,'RCF data'!F49,IF($B$2=Selectors!$F$4,'RCF data'!W49,IF($B$2=Selectors!$F$5,'RCF data'!AN49,IF($B$2=Selectors!$F$6,'RCF data'!BE49,IF($B$2=Selectors!$F$7,'RCF data'!BV49,IF($B$2=Selectors!$F$8,'RCF data'!CM49,FALSE))))))</f>
        <v>0</v>
      </c>
      <c r="L22" s="84" t="b">
        <f>IF($B$2=Selectors!$F$3,'RCF data'!G49,IF($B$2=Selectors!$F$4,'RCF data'!X49,IF($B$2=Selectors!$F$5,'RCF data'!AO49,IF($B$2=Selectors!$F$6,'RCF data'!BF49,IF($B$2=Selectors!$F$7,'RCF data'!BW49,IF($B$2=Selectors!$F$8,'RCF data'!CN49,FALSE))))))</f>
        <v>0</v>
      </c>
      <c r="M22" s="84" t="b">
        <f>IF($B$2=Selectors!$F$3,'RCF data'!H49,IF($B$2=Selectors!$F$4,'RCF data'!Y49,IF($B$2=Selectors!$F$5,'RCF data'!AP49,IF($B$2=Selectors!$F$6,'RCF data'!BG49,IF($B$2=Selectors!$F$7,'RCF data'!BX49,IF($B$2=Selectors!$F$8,'RCF data'!CO49,FALSE))))))</f>
        <v>0</v>
      </c>
      <c r="N22" s="84" t="b">
        <f>IF($B$2=Selectors!$F$3,'RCF data'!I49,IF($B$2=Selectors!$F$4,'RCF data'!Z49,IF($B$2=Selectors!$F$5,'RCF data'!AQ49,IF($B$2=Selectors!$F$6,'RCF data'!BH49,IF($B$2=Selectors!$F$7,'RCF data'!BY49,IF($B$2=Selectors!$F$8,'RCF data'!CP49,FALSE))))))</f>
        <v>0</v>
      </c>
      <c r="O22" s="84" t="b">
        <f>IF($B$2=Selectors!$F$3,'RCF data'!J49,IF($B$2=Selectors!$F$4,'RCF data'!AA49,IF($B$2=Selectors!$F$5,'RCF data'!AR49,IF($B$2=Selectors!$F$6,'RCF data'!BI49,IF($B$2=Selectors!$F$7,'RCF data'!BZ49,IF($B$2=Selectors!$F$8,'RCF data'!CQ49,FALSE))))))</f>
        <v>0</v>
      </c>
      <c r="P22" s="84" t="b">
        <f>IF($B$2=Selectors!$F$3,'RCF data'!K49,IF($B$2=Selectors!$F$4,'RCF data'!AB49,IF($B$2=Selectors!$F$5,'RCF data'!AS49,IF($B$2=Selectors!$F$6,'RCF data'!BJ49,IF($B$2=Selectors!$F$7,'RCF data'!CA49,IF($B$2=Selectors!$F$8,'RCF data'!CR49,FALSE))))))</f>
        <v>0</v>
      </c>
      <c r="Q22" s="84" t="b">
        <f>IF($B$2=Selectors!$F$3,'RCF data'!L49,IF($B$2=Selectors!$F$4,'RCF data'!AC49,IF($B$2=Selectors!$F$5,'RCF data'!AT49,IF($B$2=Selectors!$F$6,'RCF data'!BK49,IF($B$2=Selectors!$F$7,'RCF data'!CB49,IF($B$2=Selectors!$F$8,'RCF data'!CS49,FALSE))))))</f>
        <v>0</v>
      </c>
      <c r="R22" s="84" t="b">
        <f>IF($B$2=Selectors!$F$3,'RCF data'!M49,IF($B$2=Selectors!$F$4,'RCF data'!AD49,IF($B$2=Selectors!$F$5,'RCF data'!AU49,IF($B$2=Selectors!$F$6,'RCF data'!BL49,IF($B$2=Selectors!$F$7,'RCF data'!CC49,IF($B$2=Selectors!$F$8,'RCF data'!CT49,FALSE))))))</f>
        <v>0</v>
      </c>
      <c r="S22" s="84" t="b">
        <f>IF($B$2=Selectors!$F$3,'RCF data'!N49,IF($B$2=Selectors!$F$4,'RCF data'!AE49,IF($B$2=Selectors!$F$5,'RCF data'!AV49,IF($B$2=Selectors!$F$6,'RCF data'!BM49,IF($B$2=Selectors!$F$7,'RCF data'!CD49,IF($B$2=Selectors!$F$8,'RCF data'!CU49,FALSE))))))</f>
        <v>0</v>
      </c>
      <c r="T22" s="84" t="b">
        <f>IF($B$2=Selectors!$F$3,'RCF data'!O49,IF($B$2=Selectors!$F$4,'RCF data'!AF49,IF($B$2=Selectors!$F$5,'RCF data'!AW49,IF($B$2=Selectors!$F$6,'RCF data'!BN49,IF($B$2=Selectors!$F$7,'RCF data'!CE49,IF($B$2=Selectors!$F$8,'RCF data'!CV49,FALSE))))))</f>
        <v>0</v>
      </c>
      <c r="U22" s="84" t="b">
        <f>IF($B$2=Selectors!$F$3,'RCF data'!P49,IF($B$2=Selectors!$F$4,'RCF data'!AG49,IF($B$2=Selectors!$F$5,'RCF data'!AX49,IF($B$2=Selectors!$F$6,'RCF data'!BO49,IF($B$2=Selectors!$F$7,'RCF data'!CF49,IF($B$2=Selectors!$F$8,'RCF data'!CW49,FALSE))))))</f>
        <v>0</v>
      </c>
      <c r="V22" s="84" t="b">
        <f>IF($B$2=Selectors!$F$3,'RCF data'!Q49,IF($B$2=Selectors!$F$4,'RCF data'!AH49,IF($B$2=Selectors!$F$5,'RCF data'!AY49,IF($B$2=Selectors!$F$6,'RCF data'!BP49,IF($B$2=Selectors!$F$7,'RCF data'!CG49,IF($B$2=Selectors!$F$8,'RCF data'!CX49,FALSE))))))</f>
        <v>0</v>
      </c>
      <c r="W22" s="84" t="b">
        <f>IF($B$2=Selectors!$F$3,'RCF data'!R49,IF($B$2=Selectors!$F$4,'RCF data'!AI49,IF($B$2=Selectors!$F$5,'RCF data'!AZ49,IF($B$2=Selectors!$F$6,'RCF data'!BQ49,IF($B$2=Selectors!$F$7,'RCF data'!CH49,IF($B$2=Selectors!$F$8,'RCF data'!CY49,FALSE))))))</f>
        <v>0</v>
      </c>
      <c r="X22" s="84" t="b">
        <f>IF($B$2=Selectors!$F$3,'RCF data'!S49,IF($B$2=Selectors!$F$4,'RCF data'!AJ49,IF($B$2=Selectors!$F$5,'RCF data'!BA49,IF($B$2=Selectors!$F$6,'RCF data'!BR49,IF($B$2=Selectors!$F$7,'RCF data'!CI49,IF($B$2=Selectors!$F$8,'RCF data'!CZ49,FALSE))))))</f>
        <v>0</v>
      </c>
    </row>
    <row r="23" spans="2:24" x14ac:dyDescent="0.3">
      <c r="B23" s="27" t="s">
        <v>40</v>
      </c>
      <c r="C23" s="6">
        <v>0.9</v>
      </c>
      <c r="D23" s="98" t="e">
        <f t="shared" si="2"/>
        <v>#DIV/0!</v>
      </c>
      <c r="E23" s="5"/>
      <c r="F23" s="86" t="e">
        <f t="shared" si="3"/>
        <v>#DIV/0!</v>
      </c>
      <c r="G23" s="86" t="e">
        <f t="shared" si="1"/>
        <v>#DIV/0!</v>
      </c>
      <c r="H23" s="86"/>
      <c r="I23" s="84" t="b">
        <f>IF($B$2=Selectors!$F$3,'RCF data'!D50,IF($B$2=Selectors!$F$4,'RCF data'!U50,IF($B$2=Selectors!$F$5,'RCF data'!AL50,IF($B$2=Selectors!$F$6,'RCF data'!BC50,IF($B$2=Selectors!$F$7,'RCF data'!BT50,IF($B$2=Selectors!$F$8,'RCF data'!CK50,FALSE))))))</f>
        <v>0</v>
      </c>
      <c r="J23" s="84" t="b">
        <f>IF($B$2=Selectors!$F$3,'RCF data'!E50,IF($B$2=Selectors!$F$4,'RCF data'!V50,IF($B$2=Selectors!$F$5,'RCF data'!AM50,IF($B$2=Selectors!$F$6,'RCF data'!BD50,IF($B$2=Selectors!$F$7,'RCF data'!BU50,IF($B$2=Selectors!$F$8,'RCF data'!CL50,FALSE))))))</f>
        <v>0</v>
      </c>
      <c r="K23" s="84" t="b">
        <f>IF($B$2=Selectors!$F$3,'RCF data'!F50,IF($B$2=Selectors!$F$4,'RCF data'!W50,IF($B$2=Selectors!$F$5,'RCF data'!AN50,IF($B$2=Selectors!$F$6,'RCF data'!BE50,IF($B$2=Selectors!$F$7,'RCF data'!BV50,IF($B$2=Selectors!$F$8,'RCF data'!CM50,FALSE))))))</f>
        <v>0</v>
      </c>
      <c r="L23" s="84" t="b">
        <f>IF($B$2=Selectors!$F$3,'RCF data'!G50,IF($B$2=Selectors!$F$4,'RCF data'!X50,IF($B$2=Selectors!$F$5,'RCF data'!AO50,IF($B$2=Selectors!$F$6,'RCF data'!BF50,IF($B$2=Selectors!$F$7,'RCF data'!BW50,IF($B$2=Selectors!$F$8,'RCF data'!CN50,FALSE))))))</f>
        <v>0</v>
      </c>
      <c r="M23" s="84" t="b">
        <f>IF($B$2=Selectors!$F$3,'RCF data'!H50,IF($B$2=Selectors!$F$4,'RCF data'!Y50,IF($B$2=Selectors!$F$5,'RCF data'!AP50,IF($B$2=Selectors!$F$6,'RCF data'!BG50,IF($B$2=Selectors!$F$7,'RCF data'!BX50,IF($B$2=Selectors!$F$8,'RCF data'!CO50,FALSE))))))</f>
        <v>0</v>
      </c>
      <c r="N23" s="84" t="b">
        <f>IF($B$2=Selectors!$F$3,'RCF data'!I50,IF($B$2=Selectors!$F$4,'RCF data'!Z50,IF($B$2=Selectors!$F$5,'RCF data'!AQ50,IF($B$2=Selectors!$F$6,'RCF data'!BH50,IF($B$2=Selectors!$F$7,'RCF data'!BY50,IF($B$2=Selectors!$F$8,'RCF data'!CP50,FALSE))))))</f>
        <v>0</v>
      </c>
      <c r="O23" s="84" t="b">
        <f>IF($B$2=Selectors!$F$3,'RCF data'!J50,IF($B$2=Selectors!$F$4,'RCF data'!AA50,IF($B$2=Selectors!$F$5,'RCF data'!AR50,IF($B$2=Selectors!$F$6,'RCF data'!BI50,IF($B$2=Selectors!$F$7,'RCF data'!BZ50,IF($B$2=Selectors!$F$8,'RCF data'!CQ50,FALSE))))))</f>
        <v>0</v>
      </c>
      <c r="P23" s="84" t="b">
        <f>IF($B$2=Selectors!$F$3,'RCF data'!K50,IF($B$2=Selectors!$F$4,'RCF data'!AB50,IF($B$2=Selectors!$F$5,'RCF data'!AS50,IF($B$2=Selectors!$F$6,'RCF data'!BJ50,IF($B$2=Selectors!$F$7,'RCF data'!CA50,IF($B$2=Selectors!$F$8,'RCF data'!CR50,FALSE))))))</f>
        <v>0</v>
      </c>
      <c r="Q23" s="84" t="b">
        <f>IF($B$2=Selectors!$F$3,'RCF data'!L50,IF($B$2=Selectors!$F$4,'RCF data'!AC50,IF($B$2=Selectors!$F$5,'RCF data'!AT50,IF($B$2=Selectors!$F$6,'RCF data'!BK50,IF($B$2=Selectors!$F$7,'RCF data'!CB50,IF($B$2=Selectors!$F$8,'RCF data'!CS50,FALSE))))))</f>
        <v>0</v>
      </c>
      <c r="R23" s="84" t="b">
        <f>IF($B$2=Selectors!$F$3,'RCF data'!M50,IF($B$2=Selectors!$F$4,'RCF data'!AD50,IF($B$2=Selectors!$F$5,'RCF data'!AU50,IF($B$2=Selectors!$F$6,'RCF data'!BL50,IF($B$2=Selectors!$F$7,'RCF data'!CC50,IF($B$2=Selectors!$F$8,'RCF data'!CT50,FALSE))))))</f>
        <v>0</v>
      </c>
      <c r="S23" s="84" t="b">
        <f>IF($B$2=Selectors!$F$3,'RCF data'!N50,IF($B$2=Selectors!$F$4,'RCF data'!AE50,IF($B$2=Selectors!$F$5,'RCF data'!AV50,IF($B$2=Selectors!$F$6,'RCF data'!BM50,IF($B$2=Selectors!$F$7,'RCF data'!CD50,IF($B$2=Selectors!$F$8,'RCF data'!CU50,FALSE))))))</f>
        <v>0</v>
      </c>
      <c r="T23" s="84" t="b">
        <f>IF($B$2=Selectors!$F$3,'RCF data'!O50,IF($B$2=Selectors!$F$4,'RCF data'!AF50,IF($B$2=Selectors!$F$5,'RCF data'!AW50,IF($B$2=Selectors!$F$6,'RCF data'!BN50,IF($B$2=Selectors!$F$7,'RCF data'!CE50,IF($B$2=Selectors!$F$8,'RCF data'!CV50,FALSE))))))</f>
        <v>0</v>
      </c>
      <c r="U23" s="84" t="b">
        <f>IF($B$2=Selectors!$F$3,'RCF data'!P50,IF($B$2=Selectors!$F$4,'RCF data'!AG50,IF($B$2=Selectors!$F$5,'RCF data'!AX50,IF($B$2=Selectors!$F$6,'RCF data'!BO50,IF($B$2=Selectors!$F$7,'RCF data'!CF50,IF($B$2=Selectors!$F$8,'RCF data'!CW50,FALSE))))))</f>
        <v>0</v>
      </c>
      <c r="V23" s="84" t="b">
        <f>IF($B$2=Selectors!$F$3,'RCF data'!Q50,IF($B$2=Selectors!$F$4,'RCF data'!AH50,IF($B$2=Selectors!$F$5,'RCF data'!AY50,IF($B$2=Selectors!$F$6,'RCF data'!BP50,IF($B$2=Selectors!$F$7,'RCF data'!CG50,IF($B$2=Selectors!$F$8,'RCF data'!CX50,FALSE))))))</f>
        <v>0</v>
      </c>
      <c r="W23" s="84" t="b">
        <f>IF($B$2=Selectors!$F$3,'RCF data'!R50,IF($B$2=Selectors!$F$4,'RCF data'!AI50,IF($B$2=Selectors!$F$5,'RCF data'!AZ50,IF($B$2=Selectors!$F$6,'RCF data'!BQ50,IF($B$2=Selectors!$F$7,'RCF data'!CH50,IF($B$2=Selectors!$F$8,'RCF data'!CY50,FALSE))))))</f>
        <v>0</v>
      </c>
      <c r="X23" s="84" t="b">
        <f>IF($B$2=Selectors!$F$3,'RCF data'!S50,IF($B$2=Selectors!$F$4,'RCF data'!AJ50,IF($B$2=Selectors!$F$5,'RCF data'!BA50,IF($B$2=Selectors!$F$6,'RCF data'!BR50,IF($B$2=Selectors!$F$7,'RCF data'!CI50,IF($B$2=Selectors!$F$8,'RCF data'!CZ50,FALSE))))))</f>
        <v>0</v>
      </c>
    </row>
    <row r="24" spans="2:24" x14ac:dyDescent="0.3">
      <c r="B24" s="27" t="s">
        <v>42</v>
      </c>
      <c r="C24" s="6">
        <v>0.95</v>
      </c>
      <c r="D24" s="98" t="e">
        <f t="shared" si="2"/>
        <v>#DIV/0!</v>
      </c>
      <c r="E24" s="5"/>
      <c r="F24" s="86" t="e">
        <f t="shared" si="3"/>
        <v>#DIV/0!</v>
      </c>
      <c r="G24" s="86" t="e">
        <f t="shared" si="1"/>
        <v>#DIV/0!</v>
      </c>
      <c r="H24" s="86"/>
      <c r="I24" s="84" t="b">
        <f>IF($B$2=Selectors!$F$3,'RCF data'!D51,IF($B$2=Selectors!$F$4,'RCF data'!U51,IF($B$2=Selectors!$F$5,'RCF data'!AL51,IF($B$2=Selectors!$F$6,'RCF data'!BC51,IF($B$2=Selectors!$F$7,'RCF data'!BT51,IF($B$2=Selectors!$F$8,'RCF data'!CK51,FALSE))))))</f>
        <v>0</v>
      </c>
      <c r="J24" s="84" t="b">
        <f>IF($B$2=Selectors!$F$3,'RCF data'!E51,IF($B$2=Selectors!$F$4,'RCF data'!V51,IF($B$2=Selectors!$F$5,'RCF data'!AM51,IF($B$2=Selectors!$F$6,'RCF data'!BD51,IF($B$2=Selectors!$F$7,'RCF data'!BU51,IF($B$2=Selectors!$F$8,'RCF data'!CL51,FALSE))))))</f>
        <v>0</v>
      </c>
      <c r="K24" s="84" t="b">
        <f>IF($B$2=Selectors!$F$3,'RCF data'!F51,IF($B$2=Selectors!$F$4,'RCF data'!W51,IF($B$2=Selectors!$F$5,'RCF data'!AN51,IF($B$2=Selectors!$F$6,'RCF data'!BE51,IF($B$2=Selectors!$F$7,'RCF data'!BV51,IF($B$2=Selectors!$F$8,'RCF data'!CM51,FALSE))))))</f>
        <v>0</v>
      </c>
      <c r="L24" s="84" t="b">
        <f>IF($B$2=Selectors!$F$3,'RCF data'!G51,IF($B$2=Selectors!$F$4,'RCF data'!X51,IF($B$2=Selectors!$F$5,'RCF data'!AO51,IF($B$2=Selectors!$F$6,'RCF data'!BF51,IF($B$2=Selectors!$F$7,'RCF data'!BW51,IF($B$2=Selectors!$F$8,'RCF data'!CN51,FALSE))))))</f>
        <v>0</v>
      </c>
      <c r="M24" s="84" t="b">
        <f>IF($B$2=Selectors!$F$3,'RCF data'!H51,IF($B$2=Selectors!$F$4,'RCF data'!Y51,IF($B$2=Selectors!$F$5,'RCF data'!AP51,IF($B$2=Selectors!$F$6,'RCF data'!BG51,IF($B$2=Selectors!$F$7,'RCF data'!BX51,IF($B$2=Selectors!$F$8,'RCF data'!CO51,FALSE))))))</f>
        <v>0</v>
      </c>
      <c r="N24" s="84" t="b">
        <f>IF($B$2=Selectors!$F$3,'RCF data'!I51,IF($B$2=Selectors!$F$4,'RCF data'!Z51,IF($B$2=Selectors!$F$5,'RCF data'!AQ51,IF($B$2=Selectors!$F$6,'RCF data'!BH51,IF($B$2=Selectors!$F$7,'RCF data'!BY51,IF($B$2=Selectors!$F$8,'RCF data'!CP51,FALSE))))))</f>
        <v>0</v>
      </c>
      <c r="O24" s="84" t="b">
        <f>IF($B$2=Selectors!$F$3,'RCF data'!J51,IF($B$2=Selectors!$F$4,'RCF data'!AA51,IF($B$2=Selectors!$F$5,'RCF data'!AR51,IF($B$2=Selectors!$F$6,'RCF data'!BI51,IF($B$2=Selectors!$F$7,'RCF data'!BZ51,IF($B$2=Selectors!$F$8,'RCF data'!CQ51,FALSE))))))</f>
        <v>0</v>
      </c>
      <c r="P24" s="84" t="b">
        <f>IF($B$2=Selectors!$F$3,'RCF data'!K51,IF($B$2=Selectors!$F$4,'RCF data'!AB51,IF($B$2=Selectors!$F$5,'RCF data'!AS51,IF($B$2=Selectors!$F$6,'RCF data'!BJ51,IF($B$2=Selectors!$F$7,'RCF data'!CA51,IF($B$2=Selectors!$F$8,'RCF data'!CR51,FALSE))))))</f>
        <v>0</v>
      </c>
      <c r="Q24" s="84" t="b">
        <f>IF($B$2=Selectors!$F$3,'RCF data'!L51,IF($B$2=Selectors!$F$4,'RCF data'!AC51,IF($B$2=Selectors!$F$5,'RCF data'!AT51,IF($B$2=Selectors!$F$6,'RCF data'!BK51,IF($B$2=Selectors!$F$7,'RCF data'!CB51,IF($B$2=Selectors!$F$8,'RCF data'!CS51,FALSE))))))</f>
        <v>0</v>
      </c>
      <c r="R24" s="84" t="b">
        <f>IF($B$2=Selectors!$F$3,'RCF data'!M51,IF($B$2=Selectors!$F$4,'RCF data'!AD51,IF($B$2=Selectors!$F$5,'RCF data'!AU51,IF($B$2=Selectors!$F$6,'RCF data'!BL51,IF($B$2=Selectors!$F$7,'RCF data'!CC51,IF($B$2=Selectors!$F$8,'RCF data'!CT51,FALSE))))))</f>
        <v>0</v>
      </c>
      <c r="S24" s="84" t="b">
        <f>IF($B$2=Selectors!$F$3,'RCF data'!N51,IF($B$2=Selectors!$F$4,'RCF data'!AE51,IF($B$2=Selectors!$F$5,'RCF data'!AV51,IF($B$2=Selectors!$F$6,'RCF data'!BM51,IF($B$2=Selectors!$F$7,'RCF data'!CD51,IF($B$2=Selectors!$F$8,'RCF data'!CU51,FALSE))))))</f>
        <v>0</v>
      </c>
      <c r="T24" s="84" t="b">
        <f>IF($B$2=Selectors!$F$3,'RCF data'!O51,IF($B$2=Selectors!$F$4,'RCF data'!AF51,IF($B$2=Selectors!$F$5,'RCF data'!AW51,IF($B$2=Selectors!$F$6,'RCF data'!BN51,IF($B$2=Selectors!$F$7,'RCF data'!CE51,IF($B$2=Selectors!$F$8,'RCF data'!CV51,FALSE))))))</f>
        <v>0</v>
      </c>
      <c r="U24" s="84" t="b">
        <f>IF($B$2=Selectors!$F$3,'RCF data'!P51,IF($B$2=Selectors!$F$4,'RCF data'!AG51,IF($B$2=Selectors!$F$5,'RCF data'!AX51,IF($B$2=Selectors!$F$6,'RCF data'!BO51,IF($B$2=Selectors!$F$7,'RCF data'!CF51,IF($B$2=Selectors!$F$8,'RCF data'!CW51,FALSE))))))</f>
        <v>0</v>
      </c>
      <c r="V24" s="84" t="b">
        <f>IF($B$2=Selectors!$F$3,'RCF data'!Q51,IF($B$2=Selectors!$F$4,'RCF data'!AH51,IF($B$2=Selectors!$F$5,'RCF data'!AY51,IF($B$2=Selectors!$F$6,'RCF data'!BP51,IF($B$2=Selectors!$F$7,'RCF data'!CG51,IF($B$2=Selectors!$F$8,'RCF data'!CX51,FALSE))))))</f>
        <v>0</v>
      </c>
      <c r="W24" s="84" t="b">
        <f>IF($B$2=Selectors!$F$3,'RCF data'!R51,IF($B$2=Selectors!$F$4,'RCF data'!AI51,IF($B$2=Selectors!$F$5,'RCF data'!AZ51,IF($B$2=Selectors!$F$6,'RCF data'!BQ51,IF($B$2=Selectors!$F$7,'RCF data'!CH51,IF($B$2=Selectors!$F$8,'RCF data'!CY51,FALSE))))))</f>
        <v>0</v>
      </c>
      <c r="X24" s="84" t="b">
        <f>IF($B$2=Selectors!$F$3,'RCF data'!S51,IF($B$2=Selectors!$F$4,'RCF data'!AJ51,IF($B$2=Selectors!$F$5,'RCF data'!BA51,IF($B$2=Selectors!$F$6,'RCF data'!BR51,IF($B$2=Selectors!$F$7,'RCF data'!CI51,IF($B$2=Selectors!$F$8,'RCF data'!CZ51,FALSE))))))</f>
        <v>0</v>
      </c>
    </row>
    <row r="25" spans="2:24" ht="15" thickBot="1" x14ac:dyDescent="0.35">
      <c r="B25" s="28" t="s">
        <v>44</v>
      </c>
      <c r="C25" s="29">
        <v>1</v>
      </c>
      <c r="D25" s="99"/>
      <c r="E25" s="88"/>
      <c r="F25" s="89" t="e">
        <f t="shared" si="3"/>
        <v>#DIV/0!</v>
      </c>
      <c r="G25" s="89" t="e">
        <f t="shared" si="1"/>
        <v>#DIV/0!</v>
      </c>
      <c r="H25" s="89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34"/>
    </row>
    <row r="26" spans="2:24" ht="15" thickTop="1" x14ac:dyDescent="0.3">
      <c r="C26" s="44" t="s">
        <v>81</v>
      </c>
      <c r="D26" s="43" t="e">
        <f>AVERAGE(D6:D24)</f>
        <v>#DIV/0!</v>
      </c>
      <c r="I26" s="7"/>
    </row>
    <row r="27" spans="2:24" x14ac:dyDescent="0.3">
      <c r="I27" s="7"/>
    </row>
    <row r="28" spans="2:24" x14ac:dyDescent="0.3">
      <c r="D28" s="120" t="s">
        <v>119</v>
      </c>
      <c r="F28" t="str">
        <f>CONCATENATE("P",RIGHT('Scheme data'!C66,2))</f>
        <v>P75</v>
      </c>
      <c r="G28" t="e">
        <f>VLOOKUP(F28,$B$5:$D$25,3,FALSE)</f>
        <v>#DIV/0!</v>
      </c>
      <c r="I28" s="7"/>
    </row>
    <row r="29" spans="2:24" x14ac:dyDescent="0.3">
      <c r="I29" s="7"/>
    </row>
    <row r="30" spans="2:24" x14ac:dyDescent="0.3">
      <c r="I30" s="7"/>
    </row>
  </sheetData>
  <mergeCells count="3">
    <mergeCell ref="J1:X1"/>
    <mergeCell ref="B2:C2"/>
    <mergeCell ref="B4:C4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0E9C3-9665-4670-A019-DA48240A9AC0}">
  <dimension ref="A1:EM56"/>
  <sheetViews>
    <sheetView workbookViewId="0">
      <selection activeCell="D1" sqref="D1:S1"/>
    </sheetView>
  </sheetViews>
  <sheetFormatPr defaultColWidth="8.77734375" defaultRowHeight="14.4" outlineLevelRow="1" outlineLevelCol="1" x14ac:dyDescent="0.3"/>
  <cols>
    <col min="1" max="1" width="2.77734375" style="12" customWidth="1"/>
    <col min="2" max="3" width="8.77734375" style="12"/>
    <col min="4" max="4" width="5.6640625" style="12" customWidth="1"/>
    <col min="5" max="19" width="5.6640625" style="12" customWidth="1" outlineLevel="1"/>
    <col min="20" max="20" width="1" style="127" customWidth="1"/>
    <col min="21" max="36" width="5.6640625" style="12" hidden="1" customWidth="1" outlineLevel="1"/>
    <col min="37" max="37" width="1" style="127" customWidth="1" collapsed="1"/>
    <col min="38" max="53" width="5.6640625" style="12" customWidth="1" outlineLevel="1"/>
    <col min="54" max="54" width="1" style="127" customWidth="1"/>
    <col min="55" max="70" width="5.6640625" style="12" hidden="1" customWidth="1" outlineLevel="1"/>
    <col min="71" max="71" width="1" style="127" customWidth="1" collapsed="1"/>
    <col min="72" max="87" width="5.6640625" style="12" customWidth="1" outlineLevel="1"/>
    <col min="88" max="88" width="1" style="127" customWidth="1"/>
    <col min="89" max="104" width="5.6640625" style="12" hidden="1" customWidth="1" outlineLevel="1"/>
    <col min="105" max="105" width="1" style="127" customWidth="1" collapsed="1"/>
    <col min="106" max="121" width="5.6640625" style="12" hidden="1" customWidth="1" outlineLevel="1"/>
    <col min="122" max="122" width="1" style="127" customWidth="1" collapsed="1"/>
    <col min="123" max="138" width="5.6640625" style="12" hidden="1" customWidth="1" outlineLevel="1"/>
    <col min="139" max="139" width="8.77734375" style="12" collapsed="1"/>
    <col min="140" max="16384" width="8.77734375" style="12"/>
  </cols>
  <sheetData>
    <row r="1" spans="1:143" ht="15" thickTop="1" x14ac:dyDescent="0.3">
      <c r="D1" s="198" t="s">
        <v>14</v>
      </c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200"/>
      <c r="T1" s="128"/>
      <c r="U1" s="201" t="s">
        <v>135</v>
      </c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3"/>
      <c r="AK1" s="128"/>
      <c r="AL1" s="204" t="s">
        <v>53</v>
      </c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128"/>
      <c r="BC1" s="205" t="s">
        <v>67</v>
      </c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7"/>
      <c r="BS1" s="128"/>
      <c r="BT1" s="192" t="s">
        <v>57</v>
      </c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4"/>
      <c r="CJ1" s="128"/>
      <c r="CK1" s="195" t="s">
        <v>68</v>
      </c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196"/>
      <c r="CW1" s="196"/>
      <c r="CX1" s="196"/>
      <c r="CY1" s="196"/>
      <c r="CZ1" s="197"/>
      <c r="DA1" s="128"/>
      <c r="DB1" s="192" t="s">
        <v>104</v>
      </c>
      <c r="DC1" s="193"/>
      <c r="DD1" s="193"/>
      <c r="DE1" s="193"/>
      <c r="DF1" s="193"/>
      <c r="DG1" s="193"/>
      <c r="DH1" s="193"/>
      <c r="DI1" s="193"/>
      <c r="DJ1" s="193"/>
      <c r="DK1" s="193"/>
      <c r="DL1" s="193"/>
      <c r="DM1" s="193"/>
      <c r="DN1" s="193"/>
      <c r="DO1" s="193"/>
      <c r="DP1" s="193"/>
      <c r="DQ1" s="194"/>
      <c r="DR1" s="128"/>
      <c r="DS1" s="195" t="s">
        <v>69</v>
      </c>
      <c r="DT1" s="196"/>
      <c r="DU1" s="196"/>
      <c r="DV1" s="196"/>
      <c r="DW1" s="196"/>
      <c r="DX1" s="196"/>
      <c r="DY1" s="196"/>
      <c r="DZ1" s="196"/>
      <c r="EA1" s="196"/>
      <c r="EB1" s="196"/>
      <c r="EC1" s="196"/>
      <c r="ED1" s="196"/>
      <c r="EE1" s="196"/>
      <c r="EF1" s="196"/>
      <c r="EG1" s="196"/>
      <c r="EH1" s="197"/>
      <c r="EI1" s="13"/>
      <c r="EJ1" s="13"/>
      <c r="EK1" s="13"/>
      <c r="EL1" s="13"/>
      <c r="EM1" s="13"/>
    </row>
    <row r="2" spans="1:143" s="16" customFormat="1" ht="106.5" customHeight="1" x14ac:dyDescent="0.3">
      <c r="B2" s="208" t="s">
        <v>86</v>
      </c>
      <c r="C2" s="209"/>
      <c r="D2" s="55" t="s">
        <v>64</v>
      </c>
      <c r="E2" s="14" t="s">
        <v>23</v>
      </c>
      <c r="F2" s="14" t="s">
        <v>25</v>
      </c>
      <c r="G2" s="14" t="s">
        <v>27</v>
      </c>
      <c r="H2" s="14" t="s">
        <v>29</v>
      </c>
      <c r="I2" s="14" t="s">
        <v>31</v>
      </c>
      <c r="J2" s="14" t="s">
        <v>33</v>
      </c>
      <c r="K2" s="14" t="s">
        <v>35</v>
      </c>
      <c r="L2" s="14" t="s">
        <v>37</v>
      </c>
      <c r="M2" s="14" t="s">
        <v>65</v>
      </c>
      <c r="N2" s="14" t="s">
        <v>41</v>
      </c>
      <c r="O2" s="14" t="s">
        <v>43</v>
      </c>
      <c r="P2" s="14" t="s">
        <v>45</v>
      </c>
      <c r="Q2" s="14" t="s">
        <v>46</v>
      </c>
      <c r="R2" s="14" t="s">
        <v>66</v>
      </c>
      <c r="S2" s="56" t="s">
        <v>48</v>
      </c>
      <c r="T2" s="129"/>
      <c r="U2" s="55" t="s">
        <v>64</v>
      </c>
      <c r="V2" s="14" t="s">
        <v>23</v>
      </c>
      <c r="W2" s="14" t="s">
        <v>25</v>
      </c>
      <c r="X2" s="14" t="s">
        <v>27</v>
      </c>
      <c r="Y2" s="14" t="s">
        <v>29</v>
      </c>
      <c r="Z2" s="14" t="s">
        <v>31</v>
      </c>
      <c r="AA2" s="14" t="s">
        <v>33</v>
      </c>
      <c r="AB2" s="14" t="s">
        <v>35</v>
      </c>
      <c r="AC2" s="14" t="s">
        <v>37</v>
      </c>
      <c r="AD2" s="14" t="s">
        <v>65</v>
      </c>
      <c r="AE2" s="14" t="s">
        <v>41</v>
      </c>
      <c r="AF2" s="14" t="s">
        <v>43</v>
      </c>
      <c r="AG2" s="14" t="s">
        <v>45</v>
      </c>
      <c r="AH2" s="14" t="s">
        <v>46</v>
      </c>
      <c r="AI2" s="14" t="s">
        <v>66</v>
      </c>
      <c r="AJ2" s="56" t="s">
        <v>48</v>
      </c>
      <c r="AK2" s="129"/>
      <c r="AL2" s="53" t="s">
        <v>64</v>
      </c>
      <c r="AM2" s="14" t="s">
        <v>23</v>
      </c>
      <c r="AN2" s="14" t="s">
        <v>25</v>
      </c>
      <c r="AO2" s="14" t="s">
        <v>27</v>
      </c>
      <c r="AP2" s="14" t="s">
        <v>29</v>
      </c>
      <c r="AQ2" s="14" t="s">
        <v>31</v>
      </c>
      <c r="AR2" s="14" t="s">
        <v>33</v>
      </c>
      <c r="AS2" s="14" t="s">
        <v>35</v>
      </c>
      <c r="AT2" s="14" t="s">
        <v>37</v>
      </c>
      <c r="AU2" s="14" t="s">
        <v>65</v>
      </c>
      <c r="AV2" s="14" t="s">
        <v>41</v>
      </c>
      <c r="AW2" s="14" t="s">
        <v>43</v>
      </c>
      <c r="AX2" s="14" t="s">
        <v>45</v>
      </c>
      <c r="AY2" s="14" t="s">
        <v>46</v>
      </c>
      <c r="AZ2" s="14" t="s">
        <v>66</v>
      </c>
      <c r="BA2" s="51" t="s">
        <v>48</v>
      </c>
      <c r="BB2" s="129"/>
      <c r="BC2" s="55" t="s">
        <v>64</v>
      </c>
      <c r="BD2" s="14" t="s">
        <v>23</v>
      </c>
      <c r="BE2" s="14" t="s">
        <v>25</v>
      </c>
      <c r="BF2" s="14" t="s">
        <v>27</v>
      </c>
      <c r="BG2" s="14" t="s">
        <v>29</v>
      </c>
      <c r="BH2" s="14" t="s">
        <v>31</v>
      </c>
      <c r="BI2" s="14" t="s">
        <v>33</v>
      </c>
      <c r="BJ2" s="14" t="s">
        <v>35</v>
      </c>
      <c r="BK2" s="14" t="s">
        <v>37</v>
      </c>
      <c r="BL2" s="14" t="s">
        <v>65</v>
      </c>
      <c r="BM2" s="14" t="s">
        <v>41</v>
      </c>
      <c r="BN2" s="14" t="s">
        <v>43</v>
      </c>
      <c r="BO2" s="14" t="s">
        <v>45</v>
      </c>
      <c r="BP2" s="14" t="s">
        <v>46</v>
      </c>
      <c r="BQ2" s="14" t="s">
        <v>66</v>
      </c>
      <c r="BR2" s="56" t="s">
        <v>48</v>
      </c>
      <c r="BS2" s="129"/>
      <c r="BT2" s="55" t="s">
        <v>64</v>
      </c>
      <c r="BU2" s="14" t="s">
        <v>23</v>
      </c>
      <c r="BV2" s="14" t="s">
        <v>25</v>
      </c>
      <c r="BW2" s="14" t="s">
        <v>27</v>
      </c>
      <c r="BX2" s="14" t="s">
        <v>29</v>
      </c>
      <c r="BY2" s="14" t="s">
        <v>31</v>
      </c>
      <c r="BZ2" s="14" t="s">
        <v>33</v>
      </c>
      <c r="CA2" s="14" t="s">
        <v>35</v>
      </c>
      <c r="CB2" s="14" t="s">
        <v>37</v>
      </c>
      <c r="CC2" s="14" t="s">
        <v>65</v>
      </c>
      <c r="CD2" s="14" t="s">
        <v>41</v>
      </c>
      <c r="CE2" s="14" t="s">
        <v>43</v>
      </c>
      <c r="CF2" s="14" t="s">
        <v>45</v>
      </c>
      <c r="CG2" s="14" t="s">
        <v>46</v>
      </c>
      <c r="CH2" s="14" t="s">
        <v>66</v>
      </c>
      <c r="CI2" s="56" t="s">
        <v>48</v>
      </c>
      <c r="CJ2" s="129"/>
      <c r="CK2" s="55" t="s">
        <v>64</v>
      </c>
      <c r="CL2" s="14" t="s">
        <v>23</v>
      </c>
      <c r="CM2" s="14" t="s">
        <v>25</v>
      </c>
      <c r="CN2" s="14" t="s">
        <v>27</v>
      </c>
      <c r="CO2" s="14" t="s">
        <v>29</v>
      </c>
      <c r="CP2" s="14" t="s">
        <v>31</v>
      </c>
      <c r="CQ2" s="14" t="s">
        <v>33</v>
      </c>
      <c r="CR2" s="14" t="s">
        <v>35</v>
      </c>
      <c r="CS2" s="14" t="s">
        <v>37</v>
      </c>
      <c r="CT2" s="14" t="s">
        <v>65</v>
      </c>
      <c r="CU2" s="14" t="s">
        <v>41</v>
      </c>
      <c r="CV2" s="14" t="s">
        <v>43</v>
      </c>
      <c r="CW2" s="14" t="s">
        <v>45</v>
      </c>
      <c r="CX2" s="14" t="s">
        <v>46</v>
      </c>
      <c r="CY2" s="14" t="s">
        <v>66</v>
      </c>
      <c r="CZ2" s="56" t="s">
        <v>48</v>
      </c>
      <c r="DA2" s="129"/>
      <c r="DB2" s="55" t="s">
        <v>64</v>
      </c>
      <c r="DC2" s="14" t="s">
        <v>23</v>
      </c>
      <c r="DD2" s="14" t="s">
        <v>25</v>
      </c>
      <c r="DE2" s="14" t="s">
        <v>27</v>
      </c>
      <c r="DF2" s="14" t="s">
        <v>29</v>
      </c>
      <c r="DG2" s="14" t="s">
        <v>31</v>
      </c>
      <c r="DH2" s="14" t="s">
        <v>33</v>
      </c>
      <c r="DI2" s="14" t="s">
        <v>35</v>
      </c>
      <c r="DJ2" s="14" t="s">
        <v>37</v>
      </c>
      <c r="DK2" s="14" t="s">
        <v>65</v>
      </c>
      <c r="DL2" s="14" t="s">
        <v>41</v>
      </c>
      <c r="DM2" s="14" t="s">
        <v>43</v>
      </c>
      <c r="DN2" s="14" t="s">
        <v>45</v>
      </c>
      <c r="DO2" s="14" t="s">
        <v>46</v>
      </c>
      <c r="DP2" s="14" t="s">
        <v>66</v>
      </c>
      <c r="DQ2" s="56" t="s">
        <v>48</v>
      </c>
      <c r="DR2" s="129"/>
      <c r="DS2" s="55" t="s">
        <v>64</v>
      </c>
      <c r="DT2" s="14" t="s">
        <v>23</v>
      </c>
      <c r="DU2" s="14" t="s">
        <v>25</v>
      </c>
      <c r="DV2" s="14" t="s">
        <v>27</v>
      </c>
      <c r="DW2" s="14" t="s">
        <v>29</v>
      </c>
      <c r="DX2" s="14" t="s">
        <v>31</v>
      </c>
      <c r="DY2" s="14" t="s">
        <v>33</v>
      </c>
      <c r="DZ2" s="14" t="s">
        <v>35</v>
      </c>
      <c r="EA2" s="14" t="s">
        <v>37</v>
      </c>
      <c r="EB2" s="14" t="s">
        <v>65</v>
      </c>
      <c r="EC2" s="14" t="s">
        <v>41</v>
      </c>
      <c r="ED2" s="14" t="s">
        <v>43</v>
      </c>
      <c r="EE2" s="14" t="s">
        <v>45</v>
      </c>
      <c r="EF2" s="14" t="s">
        <v>46</v>
      </c>
      <c r="EG2" s="14" t="s">
        <v>66</v>
      </c>
      <c r="EH2" s="56" t="s">
        <v>48</v>
      </c>
      <c r="EI2" s="15"/>
      <c r="EJ2" s="15"/>
      <c r="EK2" s="15"/>
      <c r="EL2" s="15"/>
      <c r="EM2" s="15"/>
    </row>
    <row r="3" spans="1:143" ht="21" x14ac:dyDescent="0.4">
      <c r="A3" s="124" t="s">
        <v>102</v>
      </c>
      <c r="B3" s="125"/>
      <c r="C3" s="125"/>
    </row>
    <row r="4" spans="1:143" s="19" customFormat="1" ht="36" outlineLevel="1" x14ac:dyDescent="0.3">
      <c r="B4" s="188" t="s">
        <v>70</v>
      </c>
      <c r="C4" s="189"/>
      <c r="D4" s="57"/>
      <c r="E4" s="115" t="s">
        <v>94</v>
      </c>
      <c r="F4" s="11" t="str">
        <f>CONCATENATE("Stations x ",F26)</f>
        <v>Stations x 1</v>
      </c>
      <c r="G4" s="11"/>
      <c r="H4" s="11" t="str">
        <f>CONCATENATE("New x ",H27)</f>
        <v>New x 1.1</v>
      </c>
      <c r="I4" s="11"/>
      <c r="J4" s="11"/>
      <c r="K4" s="11" t="str">
        <f>CONCATENATE("New x ",K28)</f>
        <v>New x 1.1</v>
      </c>
      <c r="L4" s="11"/>
      <c r="M4" s="11"/>
      <c r="N4" s="11"/>
      <c r="O4" s="11"/>
      <c r="P4" s="11"/>
      <c r="Q4" s="11"/>
      <c r="R4" s="11"/>
      <c r="S4" s="58"/>
      <c r="T4" s="130"/>
      <c r="U4" s="190" t="s">
        <v>95</v>
      </c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91"/>
      <c r="AK4" s="130"/>
      <c r="AL4" s="17"/>
      <c r="AM4" s="11" t="s">
        <v>94</v>
      </c>
      <c r="AN4" s="11" t="str">
        <f>F4</f>
        <v>Stations x 1</v>
      </c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30"/>
      <c r="BC4" s="190" t="str">
        <f>U4</f>
        <v>As &gt;1Bn</v>
      </c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91"/>
      <c r="BS4" s="130"/>
      <c r="BT4" s="57"/>
      <c r="BU4" s="11" t="s">
        <v>94</v>
      </c>
      <c r="BV4" s="11" t="str">
        <f>AN4</f>
        <v>Stations x 1</v>
      </c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58"/>
      <c r="CJ4" s="130"/>
      <c r="CK4" s="190" t="str">
        <f>BC4</f>
        <v>As &gt;1Bn</v>
      </c>
      <c r="CL4" s="189"/>
      <c r="CM4" s="189"/>
      <c r="CN4" s="189"/>
      <c r="CO4" s="189"/>
      <c r="CP4" s="189"/>
      <c r="CQ4" s="189"/>
      <c r="CR4" s="189"/>
      <c r="CS4" s="189"/>
      <c r="CT4" s="189"/>
      <c r="CU4" s="189"/>
      <c r="CV4" s="189"/>
      <c r="CW4" s="189"/>
      <c r="CX4" s="189"/>
      <c r="CY4" s="189"/>
      <c r="CZ4" s="191"/>
      <c r="DA4" s="130"/>
      <c r="DB4" s="57"/>
      <c r="DC4" s="11" t="s">
        <v>71</v>
      </c>
      <c r="DD4" s="11" t="s">
        <v>72</v>
      </c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58"/>
      <c r="DR4" s="130"/>
      <c r="DS4" s="57"/>
      <c r="DT4" s="11" t="s">
        <v>71</v>
      </c>
      <c r="DU4" s="11" t="s">
        <v>72</v>
      </c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58"/>
      <c r="EI4" s="18"/>
      <c r="EJ4" s="18"/>
      <c r="EK4" s="18"/>
      <c r="EL4" s="18"/>
      <c r="EM4" s="18"/>
    </row>
    <row r="5" spans="1:143" outlineLevel="1" x14ac:dyDescent="0.3">
      <c r="B5" s="21" t="s">
        <v>3</v>
      </c>
      <c r="C5" s="52">
        <v>0</v>
      </c>
      <c r="D5" s="59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45"/>
      <c r="T5" s="131"/>
      <c r="U5" s="59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45"/>
      <c r="AK5" s="131"/>
      <c r="AL5" s="54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52"/>
      <c r="BB5" s="131"/>
      <c r="BC5" s="59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45"/>
      <c r="BS5" s="131"/>
      <c r="BT5" s="59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45"/>
      <c r="CJ5" s="131"/>
      <c r="CK5" s="59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45"/>
      <c r="DA5" s="131"/>
      <c r="DB5" s="59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45"/>
      <c r="DR5" s="131"/>
      <c r="DS5" s="59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45"/>
      <c r="EI5" s="13"/>
      <c r="EJ5" s="13"/>
      <c r="EK5" s="13"/>
      <c r="EL5" s="13"/>
      <c r="EM5" s="13"/>
    </row>
    <row r="6" spans="1:143" outlineLevel="1" x14ac:dyDescent="0.3">
      <c r="B6" s="70" t="s">
        <v>4</v>
      </c>
      <c r="C6" s="71">
        <v>0.05</v>
      </c>
      <c r="D6" s="72">
        <v>-0.92477262315447373</v>
      </c>
      <c r="E6" s="113">
        <v>-0.17200965605300517</v>
      </c>
      <c r="F6" s="119">
        <f>E6*$F$26</f>
        <v>-0.17200965605300517</v>
      </c>
      <c r="G6" s="72">
        <v>-0.29151150377091345</v>
      </c>
      <c r="H6" s="73">
        <f>G6*1</f>
        <v>-0.29151150377091345</v>
      </c>
      <c r="I6" s="72">
        <v>-0.38514416424972647</v>
      </c>
      <c r="J6" s="72">
        <v>-0.73565739424972643</v>
      </c>
      <c r="K6" s="73">
        <f>J6*1</f>
        <v>-0.73565739424972643</v>
      </c>
      <c r="L6" s="72">
        <v>-0.31823916424972648</v>
      </c>
      <c r="M6" s="72">
        <v>-0.42086890256080473</v>
      </c>
      <c r="N6" s="74">
        <v>-0.30823916424972647</v>
      </c>
      <c r="O6" s="75">
        <v>-0.27677023769605408</v>
      </c>
      <c r="P6" s="74">
        <v>-0.2765075642497265</v>
      </c>
      <c r="Q6" s="72">
        <v>-0.27650743804676486</v>
      </c>
      <c r="R6" s="72">
        <v>-0.73565739424972643</v>
      </c>
      <c r="S6" s="72">
        <v>-0.30823916424972647</v>
      </c>
      <c r="T6" s="132"/>
      <c r="U6" s="76">
        <f>D6</f>
        <v>-0.92477262315447373</v>
      </c>
      <c r="V6" s="76">
        <f t="shared" ref="V6:V24" si="0">E6</f>
        <v>-0.17200965605300517</v>
      </c>
      <c r="W6" s="76">
        <f t="shared" ref="W6:W24" si="1">F6</f>
        <v>-0.17200965605300517</v>
      </c>
      <c r="X6" s="76">
        <f t="shared" ref="X6:X24" si="2">G6</f>
        <v>-0.29151150377091345</v>
      </c>
      <c r="Y6" s="76">
        <f t="shared" ref="Y6:Y24" si="3">H6</f>
        <v>-0.29151150377091345</v>
      </c>
      <c r="Z6" s="76">
        <f t="shared" ref="Z6:Z24" si="4">I6</f>
        <v>-0.38514416424972647</v>
      </c>
      <c r="AA6" s="76">
        <f t="shared" ref="AA6:AA24" si="5">J6</f>
        <v>-0.73565739424972643</v>
      </c>
      <c r="AB6" s="76">
        <f t="shared" ref="AB6:AB24" si="6">K6</f>
        <v>-0.73565739424972643</v>
      </c>
      <c r="AC6" s="76">
        <f t="shared" ref="AC6:AC24" si="7">L6</f>
        <v>-0.31823916424972648</v>
      </c>
      <c r="AD6" s="76">
        <f t="shared" ref="AD6:AD24" si="8">M6</f>
        <v>-0.42086890256080473</v>
      </c>
      <c r="AE6" s="76">
        <f t="shared" ref="AE6:AE24" si="9">N6</f>
        <v>-0.30823916424972647</v>
      </c>
      <c r="AF6" s="76">
        <f t="shared" ref="AF6:AF24" si="10">O6</f>
        <v>-0.27677023769605408</v>
      </c>
      <c r="AG6" s="76">
        <f t="shared" ref="AG6:AG24" si="11">P6</f>
        <v>-0.2765075642497265</v>
      </c>
      <c r="AH6" s="76">
        <f t="shared" ref="AH6:AH24" si="12">Q6</f>
        <v>-0.27650743804676486</v>
      </c>
      <c r="AI6" s="76">
        <f t="shared" ref="AI6:AI24" si="13">R6</f>
        <v>-0.73565739424972643</v>
      </c>
      <c r="AJ6" s="76">
        <f t="shared" ref="AJ6:AJ24" si="14">S6</f>
        <v>-0.30823916424972647</v>
      </c>
      <c r="AK6" s="132"/>
      <c r="AL6" s="67">
        <v>-0.94037970529338322</v>
      </c>
      <c r="AM6" s="111">
        <v>-0.17200965605300517</v>
      </c>
      <c r="AN6" s="119">
        <f>AM6*$F$26</f>
        <v>-0.17200965605300517</v>
      </c>
      <c r="AO6" s="75">
        <v>-0.29151150377091345</v>
      </c>
      <c r="AP6" s="73">
        <f>AO6*1</f>
        <v>-0.29151150377091345</v>
      </c>
      <c r="AQ6" s="75">
        <v>-0.38514416424972647</v>
      </c>
      <c r="AR6" s="67">
        <v>-0.69876372223291328</v>
      </c>
      <c r="AS6" s="73">
        <f>AR6*1</f>
        <v>-0.69876372223291328</v>
      </c>
      <c r="AT6" s="67">
        <v>-0.31823916424972648</v>
      </c>
      <c r="AU6" s="75">
        <v>-0.42086890256080473</v>
      </c>
      <c r="AV6" s="77">
        <v>-0.30823916424972647</v>
      </c>
      <c r="AW6" s="67">
        <v>-0.27677023769605408</v>
      </c>
      <c r="AX6" s="77">
        <v>-0.2765075642497265</v>
      </c>
      <c r="AY6" s="67">
        <v>-0.27650743804676486</v>
      </c>
      <c r="AZ6" s="67">
        <v>-0.69876372223291328</v>
      </c>
      <c r="BA6" s="67">
        <v>-0.30823916424972647</v>
      </c>
      <c r="BB6" s="132"/>
      <c r="BC6" s="76">
        <f>AL6</f>
        <v>-0.94037970529338322</v>
      </c>
      <c r="BD6" s="76">
        <f t="shared" ref="BD6:BD24" si="15">AM6</f>
        <v>-0.17200965605300517</v>
      </c>
      <c r="BE6" s="76">
        <f t="shared" ref="BE6:BE24" si="16">AN6</f>
        <v>-0.17200965605300517</v>
      </c>
      <c r="BF6" s="76">
        <f t="shared" ref="BF6:BF24" si="17">AO6</f>
        <v>-0.29151150377091345</v>
      </c>
      <c r="BG6" s="76">
        <f t="shared" ref="BG6:BG24" si="18">AP6</f>
        <v>-0.29151150377091345</v>
      </c>
      <c r="BH6" s="76">
        <f t="shared" ref="BH6:BH24" si="19">AQ6</f>
        <v>-0.38514416424972647</v>
      </c>
      <c r="BI6" s="76">
        <f t="shared" ref="BI6:BI24" si="20">AR6</f>
        <v>-0.69876372223291328</v>
      </c>
      <c r="BJ6" s="76">
        <f t="shared" ref="BJ6:BJ24" si="21">AS6</f>
        <v>-0.69876372223291328</v>
      </c>
      <c r="BK6" s="76">
        <f t="shared" ref="BK6:BK24" si="22">AT6</f>
        <v>-0.31823916424972648</v>
      </c>
      <c r="BL6" s="76">
        <f t="shared" ref="BL6:BL24" si="23">AU6</f>
        <v>-0.42086890256080473</v>
      </c>
      <c r="BM6" s="76">
        <f t="shared" ref="BM6:BM24" si="24">AV6</f>
        <v>-0.30823916424972647</v>
      </c>
      <c r="BN6" s="76">
        <f t="shared" ref="BN6:BN24" si="25">AW6</f>
        <v>-0.27677023769605408</v>
      </c>
      <c r="BO6" s="76">
        <f t="shared" ref="BO6:BO24" si="26">AX6</f>
        <v>-0.2765075642497265</v>
      </c>
      <c r="BP6" s="76">
        <f t="shared" ref="BP6:BP24" si="27">AY6</f>
        <v>-0.27650743804676486</v>
      </c>
      <c r="BQ6" s="76">
        <f t="shared" ref="BQ6:BQ24" si="28">AZ6</f>
        <v>-0.69876372223291328</v>
      </c>
      <c r="BR6" s="76">
        <f t="shared" ref="BR6:BR24" si="29">BA6</f>
        <v>-0.30823916424972647</v>
      </c>
      <c r="BS6" s="132"/>
      <c r="BT6" s="67">
        <v>-0.95598678743229271</v>
      </c>
      <c r="BU6" s="111">
        <v>-7.3770491803278659E-2</v>
      </c>
      <c r="BV6" s="119">
        <f>BU6*$F$26</f>
        <v>-7.3770491803278659E-2</v>
      </c>
      <c r="BW6" s="67">
        <v>-0.19327233952118694</v>
      </c>
      <c r="BX6" s="73">
        <f>BW6*1</f>
        <v>-0.19327233952118694</v>
      </c>
      <c r="BY6" s="67">
        <v>-0.28690499999999997</v>
      </c>
      <c r="BZ6" s="67">
        <v>-0.63741822999999997</v>
      </c>
      <c r="CA6" s="73">
        <f>BZ6*1</f>
        <v>-0.63741822999999997</v>
      </c>
      <c r="CB6" s="67">
        <v>-0.21999999999999997</v>
      </c>
      <c r="CC6" s="67">
        <v>-0.32262973831107822</v>
      </c>
      <c r="CD6" s="77">
        <v>-0.20999999999999996</v>
      </c>
      <c r="CE6" s="67">
        <v>-0.17853107344632757</v>
      </c>
      <c r="CF6" s="77">
        <v>-0.17826839999999999</v>
      </c>
      <c r="CG6" s="67">
        <v>-0.17826827379703836</v>
      </c>
      <c r="CH6" s="67">
        <v>-0.63741822999999997</v>
      </c>
      <c r="CI6" s="67">
        <v>-0.20999999999999996</v>
      </c>
      <c r="CJ6" s="132"/>
      <c r="CK6" s="76">
        <f>BT6</f>
        <v>-0.95598678743229271</v>
      </c>
      <c r="CL6" s="76">
        <f t="shared" ref="CL6:CL24" si="30">BU6</f>
        <v>-7.3770491803278659E-2</v>
      </c>
      <c r="CM6" s="76">
        <f t="shared" ref="CM6:CM24" si="31">BV6</f>
        <v>-7.3770491803278659E-2</v>
      </c>
      <c r="CN6" s="76">
        <f t="shared" ref="CN6:CN24" si="32">BW6</f>
        <v>-0.19327233952118694</v>
      </c>
      <c r="CO6" s="76">
        <f t="shared" ref="CO6:CO24" si="33">BX6</f>
        <v>-0.19327233952118694</v>
      </c>
      <c r="CP6" s="76">
        <f t="shared" ref="CP6:CP24" si="34">BY6</f>
        <v>-0.28690499999999997</v>
      </c>
      <c r="CQ6" s="76">
        <f t="shared" ref="CQ6:CQ24" si="35">BZ6</f>
        <v>-0.63741822999999997</v>
      </c>
      <c r="CR6" s="76">
        <f t="shared" ref="CR6:CR24" si="36">CA6</f>
        <v>-0.63741822999999997</v>
      </c>
      <c r="CS6" s="76">
        <f t="shared" ref="CS6:CS24" si="37">CB6</f>
        <v>-0.21999999999999997</v>
      </c>
      <c r="CT6" s="76">
        <f t="shared" ref="CT6:CT24" si="38">CC6</f>
        <v>-0.32262973831107822</v>
      </c>
      <c r="CU6" s="76">
        <f t="shared" ref="CU6:CU24" si="39">CD6</f>
        <v>-0.20999999999999996</v>
      </c>
      <c r="CV6" s="76">
        <f t="shared" ref="CV6:CV24" si="40">CE6</f>
        <v>-0.17853107344632757</v>
      </c>
      <c r="CW6" s="76">
        <f t="shared" ref="CW6:CW24" si="41">CF6</f>
        <v>-0.17826839999999999</v>
      </c>
      <c r="CX6" s="76">
        <f t="shared" ref="CX6:CX24" si="42">CG6</f>
        <v>-0.17826827379703836</v>
      </c>
      <c r="CY6" s="76">
        <f t="shared" ref="CY6:CY24" si="43">CH6</f>
        <v>-0.63741822999999997</v>
      </c>
      <c r="CZ6" s="76">
        <f t="shared" ref="CZ6:CZ24" si="44">CI6</f>
        <v>-0.20999999999999996</v>
      </c>
      <c r="DA6" s="132"/>
      <c r="DB6" s="59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45"/>
      <c r="DR6" s="132"/>
      <c r="DS6" s="59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45"/>
      <c r="EI6" s="13"/>
      <c r="EJ6" s="13"/>
      <c r="EK6" s="13"/>
      <c r="EL6" s="13"/>
      <c r="EM6" s="13"/>
    </row>
    <row r="7" spans="1:143" outlineLevel="1" x14ac:dyDescent="0.3">
      <c r="B7" s="70" t="s">
        <v>6</v>
      </c>
      <c r="C7" s="71">
        <v>0.1</v>
      </c>
      <c r="D7" s="72">
        <v>-0.86952016089429462</v>
      </c>
      <c r="E7" s="113">
        <v>-0.16345655555407429</v>
      </c>
      <c r="F7" s="119">
        <f t="shared" ref="F7:F24" si="45">E7*$F$26</f>
        <v>-0.16345655555407429</v>
      </c>
      <c r="G7" s="65">
        <v>-0.19543916424972646</v>
      </c>
      <c r="H7" s="73">
        <f t="shared" ref="H7:H10" si="46">G7*1</f>
        <v>-0.19543916424972646</v>
      </c>
      <c r="I7" s="65">
        <v>-0.25908916424972656</v>
      </c>
      <c r="J7" s="72">
        <v>-0.57040134424972644</v>
      </c>
      <c r="K7" s="73">
        <f t="shared" ref="K7:K13" si="47">J7*1</f>
        <v>-0.57040134424972644</v>
      </c>
      <c r="L7" s="72">
        <v>-0.22256664256154085</v>
      </c>
      <c r="M7" s="65">
        <v>-0.38737327170619745</v>
      </c>
      <c r="N7" s="74">
        <v>-0.2182391642497265</v>
      </c>
      <c r="O7" s="75">
        <v>-0.21984394904851784</v>
      </c>
      <c r="P7" s="74">
        <v>-0.20423736424972655</v>
      </c>
      <c r="Q7" s="72">
        <v>-0.20423718418758002</v>
      </c>
      <c r="R7" s="72">
        <v>-0.57040134424972644</v>
      </c>
      <c r="S7" s="72">
        <v>-0.20823916424972649</v>
      </c>
      <c r="T7" s="132"/>
      <c r="U7" s="76">
        <f t="shared" ref="U7:U24" si="48">D7</f>
        <v>-0.86952016089429462</v>
      </c>
      <c r="V7" s="76">
        <f t="shared" si="0"/>
        <v>-0.16345655555407429</v>
      </c>
      <c r="W7" s="76">
        <f t="shared" si="1"/>
        <v>-0.16345655555407429</v>
      </c>
      <c r="X7" s="76">
        <f t="shared" si="2"/>
        <v>-0.19543916424972646</v>
      </c>
      <c r="Y7" s="76">
        <f t="shared" si="3"/>
        <v>-0.19543916424972646</v>
      </c>
      <c r="Z7" s="76">
        <f t="shared" si="4"/>
        <v>-0.25908916424972656</v>
      </c>
      <c r="AA7" s="76">
        <f t="shared" si="5"/>
        <v>-0.57040134424972644</v>
      </c>
      <c r="AB7" s="76">
        <f t="shared" si="6"/>
        <v>-0.57040134424972644</v>
      </c>
      <c r="AC7" s="76">
        <f t="shared" si="7"/>
        <v>-0.22256664256154085</v>
      </c>
      <c r="AD7" s="76">
        <f t="shared" si="8"/>
        <v>-0.38737327170619745</v>
      </c>
      <c r="AE7" s="76">
        <f t="shared" si="9"/>
        <v>-0.2182391642497265</v>
      </c>
      <c r="AF7" s="76">
        <f t="shared" si="10"/>
        <v>-0.21984394904851784</v>
      </c>
      <c r="AG7" s="76">
        <f t="shared" si="11"/>
        <v>-0.20423736424972655</v>
      </c>
      <c r="AH7" s="76">
        <f t="shared" si="12"/>
        <v>-0.20423718418758002</v>
      </c>
      <c r="AI7" s="76">
        <f t="shared" si="13"/>
        <v>-0.57040134424972644</v>
      </c>
      <c r="AJ7" s="76">
        <f t="shared" si="14"/>
        <v>-0.20823916424972649</v>
      </c>
      <c r="AK7" s="132"/>
      <c r="AL7" s="67">
        <v>-0.88298439266971784</v>
      </c>
      <c r="AM7" s="111">
        <v>-0.16345655555407429</v>
      </c>
      <c r="AN7" s="119">
        <f t="shared" ref="AN7:AN24" si="49">AM7*$F$26</f>
        <v>-0.16345655555407429</v>
      </c>
      <c r="AO7" s="67">
        <v>-0.19543916424972646</v>
      </c>
      <c r="AP7" s="73">
        <f t="shared" ref="AP7:AP10" si="50">AO7*1</f>
        <v>-0.19543916424972646</v>
      </c>
      <c r="AQ7" s="67">
        <v>-0.25908916424972656</v>
      </c>
      <c r="AR7" s="67">
        <v>-0.4997074147358469</v>
      </c>
      <c r="AS7" s="73">
        <f t="shared" ref="AS7:AS13" si="51">AR7*1</f>
        <v>-0.4997074147358469</v>
      </c>
      <c r="AT7" s="67">
        <v>-0.22256664256154085</v>
      </c>
      <c r="AU7" s="67">
        <v>-0.38737327170619745</v>
      </c>
      <c r="AV7" s="77">
        <v>-0.2182391642497265</v>
      </c>
      <c r="AW7" s="67">
        <v>-0.21984394904851784</v>
      </c>
      <c r="AX7" s="77">
        <v>-0.20423736424972655</v>
      </c>
      <c r="AY7" s="67">
        <v>-0.20423718418758002</v>
      </c>
      <c r="AZ7" s="67">
        <v>-0.4997074147358469</v>
      </c>
      <c r="BA7" s="67">
        <v>-0.20823916424972649</v>
      </c>
      <c r="BB7" s="132"/>
      <c r="BC7" s="76">
        <f t="shared" ref="BC7:BC24" si="52">AL7</f>
        <v>-0.88298439266971784</v>
      </c>
      <c r="BD7" s="76">
        <f t="shared" si="15"/>
        <v>-0.16345655555407429</v>
      </c>
      <c r="BE7" s="76">
        <f t="shared" si="16"/>
        <v>-0.16345655555407429</v>
      </c>
      <c r="BF7" s="76">
        <f t="shared" si="17"/>
        <v>-0.19543916424972646</v>
      </c>
      <c r="BG7" s="76">
        <f t="shared" si="18"/>
        <v>-0.19543916424972646</v>
      </c>
      <c r="BH7" s="76">
        <f t="shared" si="19"/>
        <v>-0.25908916424972656</v>
      </c>
      <c r="BI7" s="76">
        <f t="shared" si="20"/>
        <v>-0.4997074147358469</v>
      </c>
      <c r="BJ7" s="76">
        <f t="shared" si="21"/>
        <v>-0.4997074147358469</v>
      </c>
      <c r="BK7" s="76">
        <f t="shared" si="22"/>
        <v>-0.22256664256154085</v>
      </c>
      <c r="BL7" s="76">
        <f t="shared" si="23"/>
        <v>-0.38737327170619745</v>
      </c>
      <c r="BM7" s="76">
        <f t="shared" si="24"/>
        <v>-0.2182391642497265</v>
      </c>
      <c r="BN7" s="76">
        <f t="shared" si="25"/>
        <v>-0.21984394904851784</v>
      </c>
      <c r="BO7" s="76">
        <f t="shared" si="26"/>
        <v>-0.20423736424972655</v>
      </c>
      <c r="BP7" s="76">
        <f t="shared" si="27"/>
        <v>-0.20423718418758002</v>
      </c>
      <c r="BQ7" s="76">
        <f t="shared" si="28"/>
        <v>-0.4997074147358469</v>
      </c>
      <c r="BR7" s="76">
        <f t="shared" si="29"/>
        <v>-0.20823916424972649</v>
      </c>
      <c r="BS7" s="132"/>
      <c r="BT7" s="67">
        <v>-0.89644862444514106</v>
      </c>
      <c r="BU7" s="111">
        <v>-6.5217391304347783E-2</v>
      </c>
      <c r="BV7" s="119">
        <f t="shared" ref="BV7:BV24" si="53">BU7*$F$26</f>
        <v>-6.5217391304347783E-2</v>
      </c>
      <c r="BW7" s="67">
        <v>-9.7199999999999953E-2</v>
      </c>
      <c r="BX7" s="73">
        <f t="shared" ref="BX7:BX10" si="54">BW7*1</f>
        <v>-9.7199999999999953E-2</v>
      </c>
      <c r="BY7" s="67">
        <v>-0.16085000000000005</v>
      </c>
      <c r="BZ7" s="67">
        <v>-0.47216217999999999</v>
      </c>
      <c r="CA7" s="73">
        <f t="shared" ref="CA7:CA13" si="55">BZ7*1</f>
        <v>-0.47216217999999999</v>
      </c>
      <c r="CB7" s="67">
        <v>-0.12432747831181434</v>
      </c>
      <c r="CC7" s="67">
        <v>-0.28913410745647095</v>
      </c>
      <c r="CD7" s="77">
        <v>-0.12</v>
      </c>
      <c r="CE7" s="67">
        <v>-0.12160478479879133</v>
      </c>
      <c r="CF7" s="77">
        <v>-0.10599820000000004</v>
      </c>
      <c r="CG7" s="67">
        <v>-0.10599801993785352</v>
      </c>
      <c r="CH7" s="67">
        <v>-0.47216217999999999</v>
      </c>
      <c r="CI7" s="67">
        <v>-0.10999999999999999</v>
      </c>
      <c r="CJ7" s="132"/>
      <c r="CK7" s="76">
        <f t="shared" ref="CK7:CK24" si="56">BT7</f>
        <v>-0.89644862444514106</v>
      </c>
      <c r="CL7" s="76">
        <f t="shared" si="30"/>
        <v>-6.5217391304347783E-2</v>
      </c>
      <c r="CM7" s="76">
        <f t="shared" si="31"/>
        <v>-6.5217391304347783E-2</v>
      </c>
      <c r="CN7" s="76">
        <f t="shared" si="32"/>
        <v>-9.7199999999999953E-2</v>
      </c>
      <c r="CO7" s="76">
        <f t="shared" si="33"/>
        <v>-9.7199999999999953E-2</v>
      </c>
      <c r="CP7" s="76">
        <f t="shared" si="34"/>
        <v>-0.16085000000000005</v>
      </c>
      <c r="CQ7" s="76">
        <f t="shared" si="35"/>
        <v>-0.47216217999999999</v>
      </c>
      <c r="CR7" s="76">
        <f t="shared" si="36"/>
        <v>-0.47216217999999999</v>
      </c>
      <c r="CS7" s="76">
        <f t="shared" si="37"/>
        <v>-0.12432747831181434</v>
      </c>
      <c r="CT7" s="76">
        <f t="shared" si="38"/>
        <v>-0.28913410745647095</v>
      </c>
      <c r="CU7" s="76">
        <f t="shared" si="39"/>
        <v>-0.12</v>
      </c>
      <c r="CV7" s="76">
        <f t="shared" si="40"/>
        <v>-0.12160478479879133</v>
      </c>
      <c r="CW7" s="76">
        <f t="shared" si="41"/>
        <v>-0.10599820000000004</v>
      </c>
      <c r="CX7" s="76">
        <f t="shared" si="42"/>
        <v>-0.10599801993785352</v>
      </c>
      <c r="CY7" s="76">
        <f t="shared" si="43"/>
        <v>-0.47216217999999999</v>
      </c>
      <c r="CZ7" s="76">
        <f t="shared" si="44"/>
        <v>-0.10999999999999999</v>
      </c>
      <c r="DA7" s="132"/>
      <c r="DB7" s="59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45"/>
      <c r="DR7" s="132"/>
      <c r="DS7" s="59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45"/>
      <c r="EI7" s="13"/>
      <c r="EJ7" s="13"/>
      <c r="EK7" s="13"/>
      <c r="EL7" s="13"/>
      <c r="EM7" s="13"/>
    </row>
    <row r="8" spans="1:143" outlineLevel="1" x14ac:dyDescent="0.3">
      <c r="B8" s="70" t="s">
        <v>7</v>
      </c>
      <c r="C8" s="71">
        <v>0.15</v>
      </c>
      <c r="D8" s="72">
        <v>-0.72355132155275159</v>
      </c>
      <c r="E8" s="113">
        <v>-0.10488259611214093</v>
      </c>
      <c r="F8" s="119">
        <f t="shared" si="45"/>
        <v>-0.10488259611214093</v>
      </c>
      <c r="G8" s="65">
        <v>-0.10767383952907741</v>
      </c>
      <c r="H8" s="73">
        <f t="shared" si="46"/>
        <v>-0.10767383952907741</v>
      </c>
      <c r="I8" s="65">
        <v>-0.13244547175980939</v>
      </c>
      <c r="J8" s="72">
        <v>-0.39483763175980935</v>
      </c>
      <c r="K8" s="73">
        <f t="shared" si="47"/>
        <v>-0.39483763175980935</v>
      </c>
      <c r="L8" s="72">
        <v>-0.12627569877508507</v>
      </c>
      <c r="M8" s="65">
        <v>-0.28951258099354693</v>
      </c>
      <c r="N8" s="74">
        <v>-0.13426107175980942</v>
      </c>
      <c r="O8" s="75">
        <v>-0.15825047175980936</v>
      </c>
      <c r="P8" s="74">
        <v>-0.10115847175980944</v>
      </c>
      <c r="Q8" s="72">
        <v>-0.10115856595688136</v>
      </c>
      <c r="R8" s="72">
        <v>-0.39483763175980935</v>
      </c>
      <c r="S8" s="72">
        <v>-0.11825047175980943</v>
      </c>
      <c r="T8" s="132"/>
      <c r="U8" s="76">
        <f t="shared" si="48"/>
        <v>-0.72355132155275159</v>
      </c>
      <c r="V8" s="76">
        <f t="shared" si="0"/>
        <v>-0.10488259611214093</v>
      </c>
      <c r="W8" s="76">
        <f t="shared" si="1"/>
        <v>-0.10488259611214093</v>
      </c>
      <c r="X8" s="76">
        <f t="shared" si="2"/>
        <v>-0.10767383952907741</v>
      </c>
      <c r="Y8" s="76">
        <f t="shared" si="3"/>
        <v>-0.10767383952907741</v>
      </c>
      <c r="Z8" s="76">
        <f t="shared" si="4"/>
        <v>-0.13244547175980939</v>
      </c>
      <c r="AA8" s="76">
        <f t="shared" si="5"/>
        <v>-0.39483763175980935</v>
      </c>
      <c r="AB8" s="76">
        <f t="shared" si="6"/>
        <v>-0.39483763175980935</v>
      </c>
      <c r="AC8" s="76">
        <f t="shared" si="7"/>
        <v>-0.12627569877508507</v>
      </c>
      <c r="AD8" s="76">
        <f t="shared" si="8"/>
        <v>-0.28951258099354693</v>
      </c>
      <c r="AE8" s="76">
        <f t="shared" si="9"/>
        <v>-0.13426107175980942</v>
      </c>
      <c r="AF8" s="76">
        <f t="shared" si="10"/>
        <v>-0.15825047175980936</v>
      </c>
      <c r="AG8" s="76">
        <f t="shared" si="11"/>
        <v>-0.10115847175980944</v>
      </c>
      <c r="AH8" s="76">
        <f t="shared" si="12"/>
        <v>-0.10115856595688136</v>
      </c>
      <c r="AI8" s="76">
        <f t="shared" si="13"/>
        <v>-0.39483763175980935</v>
      </c>
      <c r="AJ8" s="76">
        <f t="shared" si="14"/>
        <v>-0.11825047175980943</v>
      </c>
      <c r="AK8" s="132"/>
      <c r="AL8" s="67">
        <v>-0.7190514156195541</v>
      </c>
      <c r="AM8" s="111">
        <v>-0.10488259611214093</v>
      </c>
      <c r="AN8" s="119">
        <f t="shared" si="49"/>
        <v>-0.10488259611214093</v>
      </c>
      <c r="AO8" s="67">
        <v>-0.10767383952907741</v>
      </c>
      <c r="AP8" s="73">
        <f t="shared" si="50"/>
        <v>-0.10767383952907741</v>
      </c>
      <c r="AQ8" s="67">
        <v>-0.13244547175980939</v>
      </c>
      <c r="AR8" s="67">
        <v>-0.3425596532993081</v>
      </c>
      <c r="AS8" s="73">
        <f t="shared" si="51"/>
        <v>-0.3425596532993081</v>
      </c>
      <c r="AT8" s="67">
        <v>-0.12627569877508507</v>
      </c>
      <c r="AU8" s="67">
        <v>-0.28951258099354693</v>
      </c>
      <c r="AV8" s="77">
        <v>-0.13426107175980942</v>
      </c>
      <c r="AW8" s="67">
        <v>-0.15825047175980936</v>
      </c>
      <c r="AX8" s="77">
        <v>-0.10115847175980944</v>
      </c>
      <c r="AY8" s="67">
        <v>-0.10115856595688136</v>
      </c>
      <c r="AZ8" s="67">
        <v>-0.3425596532993081</v>
      </c>
      <c r="BA8" s="67">
        <v>-0.11825047175980943</v>
      </c>
      <c r="BB8" s="132"/>
      <c r="BC8" s="76">
        <f t="shared" si="52"/>
        <v>-0.7190514156195541</v>
      </c>
      <c r="BD8" s="76">
        <f t="shared" si="15"/>
        <v>-0.10488259611214093</v>
      </c>
      <c r="BE8" s="76">
        <f t="shared" si="16"/>
        <v>-0.10488259611214093</v>
      </c>
      <c r="BF8" s="76">
        <f t="shared" si="17"/>
        <v>-0.10767383952907741</v>
      </c>
      <c r="BG8" s="76">
        <f t="shared" si="18"/>
        <v>-0.10767383952907741</v>
      </c>
      <c r="BH8" s="76">
        <f t="shared" si="19"/>
        <v>-0.13244547175980939</v>
      </c>
      <c r="BI8" s="76">
        <f t="shared" si="20"/>
        <v>-0.3425596532993081</v>
      </c>
      <c r="BJ8" s="76">
        <f t="shared" si="21"/>
        <v>-0.3425596532993081</v>
      </c>
      <c r="BK8" s="76">
        <f t="shared" si="22"/>
        <v>-0.12627569877508507</v>
      </c>
      <c r="BL8" s="76">
        <f t="shared" si="23"/>
        <v>-0.28951258099354693</v>
      </c>
      <c r="BM8" s="76">
        <f t="shared" si="24"/>
        <v>-0.13426107175980942</v>
      </c>
      <c r="BN8" s="76">
        <f t="shared" si="25"/>
        <v>-0.15825047175980936</v>
      </c>
      <c r="BO8" s="76">
        <f t="shared" si="26"/>
        <v>-0.10115847175980944</v>
      </c>
      <c r="BP8" s="76">
        <f t="shared" si="27"/>
        <v>-0.10115856595688136</v>
      </c>
      <c r="BQ8" s="76">
        <f t="shared" si="28"/>
        <v>-0.3425596532993081</v>
      </c>
      <c r="BR8" s="76">
        <f t="shared" si="29"/>
        <v>-0.11825047175980943</v>
      </c>
      <c r="BS8" s="132"/>
      <c r="BT8" s="67">
        <v>-0.71455150968635661</v>
      </c>
      <c r="BU8" s="111">
        <v>-4.663212435233155E-2</v>
      </c>
      <c r="BV8" s="119">
        <f t="shared" si="53"/>
        <v>-4.663212435233155E-2</v>
      </c>
      <c r="BW8" s="67">
        <v>-4.9423367769268034E-2</v>
      </c>
      <c r="BX8" s="73">
        <f t="shared" si="54"/>
        <v>-4.9423367769268034E-2</v>
      </c>
      <c r="BY8" s="67">
        <v>-7.4195000000000011E-2</v>
      </c>
      <c r="BZ8" s="67">
        <v>-0.33658716</v>
      </c>
      <c r="CA8" s="73">
        <f t="shared" si="55"/>
        <v>-0.33658716</v>
      </c>
      <c r="CB8" s="67">
        <v>-6.8025227015275691E-2</v>
      </c>
      <c r="CC8" s="67">
        <v>-0.23126210923373758</v>
      </c>
      <c r="CD8" s="77">
        <v>-7.6010600000000039E-2</v>
      </c>
      <c r="CE8" s="67">
        <v>-9.9999999999999978E-2</v>
      </c>
      <c r="CF8" s="77">
        <v>-4.2908000000000057E-2</v>
      </c>
      <c r="CG8" s="67">
        <v>-4.2908094197071978E-2</v>
      </c>
      <c r="CH8" s="67">
        <v>-0.33658716</v>
      </c>
      <c r="CI8" s="67">
        <v>-6.0000000000000053E-2</v>
      </c>
      <c r="CJ8" s="132"/>
      <c r="CK8" s="76">
        <f t="shared" si="56"/>
        <v>-0.71455150968635661</v>
      </c>
      <c r="CL8" s="76">
        <f t="shared" si="30"/>
        <v>-4.663212435233155E-2</v>
      </c>
      <c r="CM8" s="76">
        <f t="shared" si="31"/>
        <v>-4.663212435233155E-2</v>
      </c>
      <c r="CN8" s="76">
        <f t="shared" si="32"/>
        <v>-4.9423367769268034E-2</v>
      </c>
      <c r="CO8" s="76">
        <f t="shared" si="33"/>
        <v>-4.9423367769268034E-2</v>
      </c>
      <c r="CP8" s="76">
        <f t="shared" si="34"/>
        <v>-7.4195000000000011E-2</v>
      </c>
      <c r="CQ8" s="76">
        <f t="shared" si="35"/>
        <v>-0.33658716</v>
      </c>
      <c r="CR8" s="76">
        <f t="shared" si="36"/>
        <v>-0.33658716</v>
      </c>
      <c r="CS8" s="76">
        <f t="shared" si="37"/>
        <v>-6.8025227015275691E-2</v>
      </c>
      <c r="CT8" s="76">
        <f t="shared" si="38"/>
        <v>-0.23126210923373758</v>
      </c>
      <c r="CU8" s="76">
        <f t="shared" si="39"/>
        <v>-7.6010600000000039E-2</v>
      </c>
      <c r="CV8" s="76">
        <f t="shared" si="40"/>
        <v>-9.9999999999999978E-2</v>
      </c>
      <c r="CW8" s="76">
        <f t="shared" si="41"/>
        <v>-4.2908000000000057E-2</v>
      </c>
      <c r="CX8" s="76">
        <f t="shared" si="42"/>
        <v>-4.2908094197071978E-2</v>
      </c>
      <c r="CY8" s="76">
        <f t="shared" si="43"/>
        <v>-0.33658716</v>
      </c>
      <c r="CZ8" s="76">
        <f t="shared" si="44"/>
        <v>-6.0000000000000053E-2</v>
      </c>
      <c r="DA8" s="132"/>
      <c r="DB8" s="59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45"/>
      <c r="DR8" s="132"/>
      <c r="DS8" s="59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45"/>
      <c r="EI8" s="13"/>
      <c r="EJ8" s="13"/>
      <c r="EK8" s="13"/>
      <c r="EL8" s="13"/>
      <c r="EM8" s="13"/>
    </row>
    <row r="9" spans="1:143" outlineLevel="1" x14ac:dyDescent="0.3">
      <c r="B9" s="70" t="s">
        <v>10</v>
      </c>
      <c r="C9" s="71">
        <v>0.2</v>
      </c>
      <c r="D9" s="72">
        <v>-0.60842317749085417</v>
      </c>
      <c r="E9" s="113">
        <v>-8.6585240924226842E-2</v>
      </c>
      <c r="F9" s="119">
        <f t="shared" si="45"/>
        <v>-8.6585240924226842E-2</v>
      </c>
      <c r="G9" s="65">
        <v>-7.7446484943365618E-2</v>
      </c>
      <c r="H9" s="73">
        <f t="shared" si="46"/>
        <v>-7.7446484943365618E-2</v>
      </c>
      <c r="I9" s="65">
        <v>-0.11312648494336555</v>
      </c>
      <c r="J9" s="72">
        <v>-0.31584648494336565</v>
      </c>
      <c r="K9" s="73">
        <f t="shared" si="47"/>
        <v>-0.31584648494336565</v>
      </c>
      <c r="L9" s="72">
        <v>-8.7446484943365627E-2</v>
      </c>
      <c r="M9" s="65">
        <v>-0.23661701534088134</v>
      </c>
      <c r="N9" s="74">
        <v>-7.7446484943365618E-2</v>
      </c>
      <c r="O9" s="75">
        <v>-0.12744648494336566</v>
      </c>
      <c r="P9" s="74">
        <v>-7.093888494336556E-2</v>
      </c>
      <c r="Q9" s="72">
        <v>-7.0939053178355277E-2</v>
      </c>
      <c r="R9" s="72">
        <v>-0.31584648494336565</v>
      </c>
      <c r="S9" s="72">
        <v>-7.7446484943365618E-2</v>
      </c>
      <c r="T9" s="132"/>
      <c r="U9" s="76">
        <f t="shared" si="48"/>
        <v>-0.60842317749085417</v>
      </c>
      <c r="V9" s="76">
        <f t="shared" si="0"/>
        <v>-8.6585240924226842E-2</v>
      </c>
      <c r="W9" s="76">
        <f t="shared" si="1"/>
        <v>-8.6585240924226842E-2</v>
      </c>
      <c r="X9" s="76">
        <f t="shared" si="2"/>
        <v>-7.7446484943365618E-2</v>
      </c>
      <c r="Y9" s="76">
        <f t="shared" si="3"/>
        <v>-7.7446484943365618E-2</v>
      </c>
      <c r="Z9" s="76">
        <f t="shared" si="4"/>
        <v>-0.11312648494336555</v>
      </c>
      <c r="AA9" s="76">
        <f t="shared" si="5"/>
        <v>-0.31584648494336565</v>
      </c>
      <c r="AB9" s="76">
        <f t="shared" si="6"/>
        <v>-0.31584648494336565</v>
      </c>
      <c r="AC9" s="76">
        <f t="shared" si="7"/>
        <v>-8.7446484943365627E-2</v>
      </c>
      <c r="AD9" s="76">
        <f t="shared" si="8"/>
        <v>-0.23661701534088134</v>
      </c>
      <c r="AE9" s="76">
        <f t="shared" si="9"/>
        <v>-7.7446484943365618E-2</v>
      </c>
      <c r="AF9" s="76">
        <f t="shared" si="10"/>
        <v>-0.12744648494336566</v>
      </c>
      <c r="AG9" s="76">
        <f t="shared" si="11"/>
        <v>-7.093888494336556E-2</v>
      </c>
      <c r="AH9" s="76">
        <f t="shared" si="12"/>
        <v>-7.0939053178355277E-2</v>
      </c>
      <c r="AI9" s="76">
        <f t="shared" si="13"/>
        <v>-0.31584648494336565</v>
      </c>
      <c r="AJ9" s="76">
        <f t="shared" si="14"/>
        <v>-7.7446484943365618E-2</v>
      </c>
      <c r="AK9" s="132"/>
      <c r="AL9" s="67">
        <v>-0.50177347650662107</v>
      </c>
      <c r="AM9" s="111">
        <v>-4.8692630482854951E-2</v>
      </c>
      <c r="AN9" s="119">
        <f t="shared" si="49"/>
        <v>-4.8692630482854951E-2</v>
      </c>
      <c r="AO9" s="67">
        <v>-3.9553874501993727E-2</v>
      </c>
      <c r="AP9" s="73">
        <f t="shared" si="50"/>
        <v>-3.9553874501993727E-2</v>
      </c>
      <c r="AQ9" s="67">
        <v>-7.5233874501993661E-2</v>
      </c>
      <c r="AR9" s="67">
        <v>-0.24840000000000001</v>
      </c>
      <c r="AS9" s="73">
        <f t="shared" si="51"/>
        <v>-0.24840000000000001</v>
      </c>
      <c r="AT9" s="67">
        <v>-4.9553874501993736E-2</v>
      </c>
      <c r="AU9" s="67">
        <v>-0.19872440489950943</v>
      </c>
      <c r="AV9" s="77">
        <v>-3.9553874501993727E-2</v>
      </c>
      <c r="AW9" s="67">
        <v>-8.9553874501993772E-2</v>
      </c>
      <c r="AX9" s="77">
        <v>-3.3046274501993669E-2</v>
      </c>
      <c r="AY9" s="67">
        <v>-3.3046442736983386E-2</v>
      </c>
      <c r="AZ9" s="67">
        <v>-0.24840000000000001</v>
      </c>
      <c r="BA9" s="67">
        <v>-3.9553874501993727E-2</v>
      </c>
      <c r="BB9" s="132"/>
      <c r="BC9" s="76">
        <f t="shared" si="52"/>
        <v>-0.50177347650662107</v>
      </c>
      <c r="BD9" s="76">
        <f t="shared" si="15"/>
        <v>-4.8692630482854951E-2</v>
      </c>
      <c r="BE9" s="76">
        <f t="shared" si="16"/>
        <v>-4.8692630482854951E-2</v>
      </c>
      <c r="BF9" s="76">
        <f t="shared" si="17"/>
        <v>-3.9553874501993727E-2</v>
      </c>
      <c r="BG9" s="76">
        <f t="shared" si="18"/>
        <v>-3.9553874501993727E-2</v>
      </c>
      <c r="BH9" s="76">
        <f t="shared" si="19"/>
        <v>-7.5233874501993661E-2</v>
      </c>
      <c r="BI9" s="76">
        <f t="shared" si="20"/>
        <v>-0.24840000000000001</v>
      </c>
      <c r="BJ9" s="76">
        <f t="shared" si="21"/>
        <v>-0.24840000000000001</v>
      </c>
      <c r="BK9" s="76">
        <f t="shared" si="22"/>
        <v>-4.9553874501993736E-2</v>
      </c>
      <c r="BL9" s="76">
        <f t="shared" si="23"/>
        <v>-0.19872440489950943</v>
      </c>
      <c r="BM9" s="76">
        <f t="shared" si="24"/>
        <v>-3.9553874501993727E-2</v>
      </c>
      <c r="BN9" s="76">
        <f t="shared" si="25"/>
        <v>-8.9553874501993772E-2</v>
      </c>
      <c r="BO9" s="76">
        <f t="shared" si="26"/>
        <v>-3.3046274501993669E-2</v>
      </c>
      <c r="BP9" s="76">
        <f t="shared" si="27"/>
        <v>-3.3046442736983386E-2</v>
      </c>
      <c r="BQ9" s="76">
        <f t="shared" si="28"/>
        <v>-0.24840000000000001</v>
      </c>
      <c r="BR9" s="76">
        <f t="shared" si="29"/>
        <v>-3.9553874501993727E-2</v>
      </c>
      <c r="BS9" s="132"/>
      <c r="BT9" s="67">
        <v>-0.39512377552238798</v>
      </c>
      <c r="BU9" s="111">
        <v>-1.9138755980861233E-2</v>
      </c>
      <c r="BV9" s="119">
        <f t="shared" si="53"/>
        <v>-1.9138755980861233E-2</v>
      </c>
      <c r="BW9" s="67">
        <v>-1.0000000000000009E-2</v>
      </c>
      <c r="BX9" s="73">
        <f t="shared" si="54"/>
        <v>-1.0000000000000009E-2</v>
      </c>
      <c r="BY9" s="67">
        <v>-4.5679999999999943E-2</v>
      </c>
      <c r="BZ9" s="67">
        <v>-0.24840000000000001</v>
      </c>
      <c r="CA9" s="73">
        <f t="shared" si="55"/>
        <v>-0.24840000000000001</v>
      </c>
      <c r="CB9" s="67">
        <v>-2.0000000000000018E-2</v>
      </c>
      <c r="CC9" s="67">
        <v>-0.16917053039751573</v>
      </c>
      <c r="CD9" s="77">
        <v>-1.0000000000000009E-2</v>
      </c>
      <c r="CE9" s="67">
        <v>-6.0000000000000053E-2</v>
      </c>
      <c r="CF9" s="77">
        <v>-3.4923999999999511E-3</v>
      </c>
      <c r="CG9" s="67">
        <v>-3.4925682349896681E-3</v>
      </c>
      <c r="CH9" s="67">
        <v>-0.24840000000000001</v>
      </c>
      <c r="CI9" s="67">
        <v>-1.0000000000000009E-2</v>
      </c>
      <c r="CJ9" s="132"/>
      <c r="CK9" s="76">
        <f t="shared" si="56"/>
        <v>-0.39512377552238798</v>
      </c>
      <c r="CL9" s="76">
        <f t="shared" si="30"/>
        <v>-1.9138755980861233E-2</v>
      </c>
      <c r="CM9" s="76">
        <f t="shared" si="31"/>
        <v>-1.9138755980861233E-2</v>
      </c>
      <c r="CN9" s="76">
        <f t="shared" si="32"/>
        <v>-1.0000000000000009E-2</v>
      </c>
      <c r="CO9" s="76">
        <f t="shared" si="33"/>
        <v>-1.0000000000000009E-2</v>
      </c>
      <c r="CP9" s="76">
        <f t="shared" si="34"/>
        <v>-4.5679999999999943E-2</v>
      </c>
      <c r="CQ9" s="76">
        <f t="shared" si="35"/>
        <v>-0.24840000000000001</v>
      </c>
      <c r="CR9" s="76">
        <f t="shared" si="36"/>
        <v>-0.24840000000000001</v>
      </c>
      <c r="CS9" s="76">
        <f t="shared" si="37"/>
        <v>-2.0000000000000018E-2</v>
      </c>
      <c r="CT9" s="76">
        <f t="shared" si="38"/>
        <v>-0.16917053039751573</v>
      </c>
      <c r="CU9" s="76">
        <f t="shared" si="39"/>
        <v>-1.0000000000000009E-2</v>
      </c>
      <c r="CV9" s="76">
        <f t="shared" si="40"/>
        <v>-6.0000000000000053E-2</v>
      </c>
      <c r="CW9" s="76">
        <f t="shared" si="41"/>
        <v>-3.4923999999999511E-3</v>
      </c>
      <c r="CX9" s="76">
        <f t="shared" si="42"/>
        <v>-3.4925682349896681E-3</v>
      </c>
      <c r="CY9" s="76">
        <f t="shared" si="43"/>
        <v>-0.24840000000000001</v>
      </c>
      <c r="CZ9" s="76">
        <f t="shared" si="44"/>
        <v>-1.0000000000000009E-2</v>
      </c>
      <c r="DA9" s="132"/>
      <c r="DB9" s="59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45"/>
      <c r="DR9" s="132"/>
      <c r="DS9" s="59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45"/>
      <c r="EI9" s="13"/>
      <c r="EJ9" s="13"/>
      <c r="EK9" s="13"/>
      <c r="EL9" s="13"/>
      <c r="EM9" s="13"/>
    </row>
    <row r="10" spans="1:143" outlineLevel="1" x14ac:dyDescent="0.3">
      <c r="B10" s="70" t="s">
        <v>11</v>
      </c>
      <c r="C10" s="71">
        <v>0.25</v>
      </c>
      <c r="D10" s="72">
        <v>-0.43734414893617024</v>
      </c>
      <c r="E10" s="113">
        <v>-1.207157360406097E-2</v>
      </c>
      <c r="F10" s="119">
        <f t="shared" si="45"/>
        <v>-1.207157360406097E-2</v>
      </c>
      <c r="G10" s="65">
        <v>-2.7299999999999991E-2</v>
      </c>
      <c r="H10" s="73">
        <f t="shared" si="46"/>
        <v>-2.7299999999999991E-2</v>
      </c>
      <c r="I10" s="65">
        <v>-5.5699999999999972E-2</v>
      </c>
      <c r="J10" s="72">
        <v>-0.19927149</v>
      </c>
      <c r="K10" s="73">
        <f t="shared" si="47"/>
        <v>-0.19927149</v>
      </c>
      <c r="L10" s="72">
        <v>-2.7295572887726771E-2</v>
      </c>
      <c r="M10" s="65">
        <v>-6.1441748172175292E-2</v>
      </c>
      <c r="N10" s="74">
        <v>-1.7299999999999982E-2</v>
      </c>
      <c r="O10" s="75">
        <v>-5.9799999999999964E-2</v>
      </c>
      <c r="P10" s="74">
        <v>-2.7299999999999991E-2</v>
      </c>
      <c r="Q10" s="72">
        <v>-2.7299999999999991E-2</v>
      </c>
      <c r="R10" s="72">
        <v>-0.19927149</v>
      </c>
      <c r="S10" s="72">
        <v>-1.7299999999999982E-2</v>
      </c>
      <c r="T10" s="132"/>
      <c r="U10" s="76">
        <f t="shared" si="48"/>
        <v>-0.43734414893617024</v>
      </c>
      <c r="V10" s="76">
        <f t="shared" si="0"/>
        <v>-1.207157360406097E-2</v>
      </c>
      <c r="W10" s="76">
        <f t="shared" si="1"/>
        <v>-1.207157360406097E-2</v>
      </c>
      <c r="X10" s="76">
        <f t="shared" si="2"/>
        <v>-2.7299999999999991E-2</v>
      </c>
      <c r="Y10" s="76">
        <f t="shared" si="3"/>
        <v>-2.7299999999999991E-2</v>
      </c>
      <c r="Z10" s="76">
        <f t="shared" si="4"/>
        <v>-5.5699999999999972E-2</v>
      </c>
      <c r="AA10" s="76">
        <f t="shared" si="5"/>
        <v>-0.19927149</v>
      </c>
      <c r="AB10" s="76">
        <f t="shared" si="6"/>
        <v>-0.19927149</v>
      </c>
      <c r="AC10" s="76">
        <f t="shared" si="7"/>
        <v>-2.7295572887726771E-2</v>
      </c>
      <c r="AD10" s="76">
        <f t="shared" si="8"/>
        <v>-6.1441748172175292E-2</v>
      </c>
      <c r="AE10" s="76">
        <f t="shared" si="9"/>
        <v>-1.7299999999999982E-2</v>
      </c>
      <c r="AF10" s="76">
        <f t="shared" si="10"/>
        <v>-5.9799999999999964E-2</v>
      </c>
      <c r="AG10" s="76">
        <f t="shared" si="11"/>
        <v>-2.7299999999999991E-2</v>
      </c>
      <c r="AH10" s="76">
        <f t="shared" si="12"/>
        <v>-2.7299999999999991E-2</v>
      </c>
      <c r="AI10" s="76">
        <f t="shared" si="13"/>
        <v>-0.19927149</v>
      </c>
      <c r="AJ10" s="76">
        <f t="shared" si="14"/>
        <v>-1.7299999999999982E-2</v>
      </c>
      <c r="AK10" s="132"/>
      <c r="AL10" s="67">
        <v>-0.31166279376633071</v>
      </c>
      <c r="AM10" s="111">
        <v>1.5228426395939021E-2</v>
      </c>
      <c r="AN10" s="119">
        <f t="shared" si="49"/>
        <v>1.5228426395939021E-2</v>
      </c>
      <c r="AO10" s="67">
        <v>0</v>
      </c>
      <c r="AP10" s="73">
        <f t="shared" si="50"/>
        <v>0</v>
      </c>
      <c r="AQ10" s="67">
        <v>-2.8399999999999981E-2</v>
      </c>
      <c r="AR10" s="67">
        <v>-0.17197149</v>
      </c>
      <c r="AS10" s="73">
        <f t="shared" si="51"/>
        <v>-0.17197149</v>
      </c>
      <c r="AT10" s="67">
        <v>4.4271122732197909E-6</v>
      </c>
      <c r="AU10" s="67">
        <v>-3.4141748172175301E-2</v>
      </c>
      <c r="AV10" s="77">
        <v>1.0000000000000009E-2</v>
      </c>
      <c r="AW10" s="67">
        <v>-3.2499999999999973E-2</v>
      </c>
      <c r="AX10" s="77">
        <v>0</v>
      </c>
      <c r="AY10" s="67">
        <v>0</v>
      </c>
      <c r="AZ10" s="67">
        <v>-0.17197149</v>
      </c>
      <c r="BA10" s="67">
        <v>1.0000000000000009E-2</v>
      </c>
      <c r="BB10" s="132"/>
      <c r="BC10" s="76">
        <f t="shared" si="52"/>
        <v>-0.31166279376633071</v>
      </c>
      <c r="BD10" s="76">
        <f t="shared" si="15"/>
        <v>1.5228426395939021E-2</v>
      </c>
      <c r="BE10" s="76">
        <f t="shared" si="16"/>
        <v>1.5228426395939021E-2</v>
      </c>
      <c r="BF10" s="76">
        <f t="shared" si="17"/>
        <v>0</v>
      </c>
      <c r="BG10" s="76">
        <f t="shared" si="18"/>
        <v>0</v>
      </c>
      <c r="BH10" s="76">
        <f t="shared" si="19"/>
        <v>-2.8399999999999981E-2</v>
      </c>
      <c r="BI10" s="76">
        <f t="shared" si="20"/>
        <v>-0.17197149</v>
      </c>
      <c r="BJ10" s="76">
        <f t="shared" si="21"/>
        <v>-0.17197149</v>
      </c>
      <c r="BK10" s="76">
        <f t="shared" si="22"/>
        <v>4.4271122732197909E-6</v>
      </c>
      <c r="BL10" s="76">
        <f t="shared" si="23"/>
        <v>-3.4141748172175301E-2</v>
      </c>
      <c r="BM10" s="76">
        <f t="shared" si="24"/>
        <v>1.0000000000000009E-2</v>
      </c>
      <c r="BN10" s="76">
        <f t="shared" si="25"/>
        <v>-3.2499999999999973E-2</v>
      </c>
      <c r="BO10" s="76">
        <f t="shared" si="26"/>
        <v>0</v>
      </c>
      <c r="BP10" s="76">
        <f t="shared" si="27"/>
        <v>0</v>
      </c>
      <c r="BQ10" s="76">
        <f t="shared" si="28"/>
        <v>-0.17197149</v>
      </c>
      <c r="BR10" s="76">
        <f t="shared" si="29"/>
        <v>1.0000000000000009E-2</v>
      </c>
      <c r="BS10" s="132"/>
      <c r="BT10" s="67">
        <v>-0.18598143859649119</v>
      </c>
      <c r="BU10" s="111">
        <v>1.5228426395939021E-2</v>
      </c>
      <c r="BV10" s="119">
        <f t="shared" si="53"/>
        <v>1.5228426395939021E-2</v>
      </c>
      <c r="BW10" s="67">
        <v>0</v>
      </c>
      <c r="BX10" s="73">
        <f t="shared" si="54"/>
        <v>0</v>
      </c>
      <c r="BY10" s="67">
        <v>-2.8399999999999981E-2</v>
      </c>
      <c r="BZ10" s="67">
        <v>-0.17197149</v>
      </c>
      <c r="CA10" s="73">
        <f t="shared" si="55"/>
        <v>-0.17197149</v>
      </c>
      <c r="CB10" s="67">
        <v>4.4271122732197909E-6</v>
      </c>
      <c r="CC10" s="67">
        <v>-3.4141748172175301E-2</v>
      </c>
      <c r="CD10" s="77">
        <v>1.0000000000000009E-2</v>
      </c>
      <c r="CE10" s="67">
        <v>-3.2499999999999973E-2</v>
      </c>
      <c r="CF10" s="77">
        <v>0</v>
      </c>
      <c r="CG10" s="67">
        <v>0</v>
      </c>
      <c r="CH10" s="67">
        <v>-0.17197149</v>
      </c>
      <c r="CI10" s="67">
        <v>1.0000000000000009E-2</v>
      </c>
      <c r="CJ10" s="132"/>
      <c r="CK10" s="76">
        <f t="shared" si="56"/>
        <v>-0.18598143859649119</v>
      </c>
      <c r="CL10" s="76">
        <f t="shared" si="30"/>
        <v>1.5228426395939021E-2</v>
      </c>
      <c r="CM10" s="76">
        <f t="shared" si="31"/>
        <v>1.5228426395939021E-2</v>
      </c>
      <c r="CN10" s="76">
        <f t="shared" si="32"/>
        <v>0</v>
      </c>
      <c r="CO10" s="76">
        <f t="shared" si="33"/>
        <v>0</v>
      </c>
      <c r="CP10" s="76">
        <f t="shared" si="34"/>
        <v>-2.8399999999999981E-2</v>
      </c>
      <c r="CQ10" s="76">
        <f t="shared" si="35"/>
        <v>-0.17197149</v>
      </c>
      <c r="CR10" s="76">
        <f t="shared" si="36"/>
        <v>-0.17197149</v>
      </c>
      <c r="CS10" s="76">
        <f t="shared" si="37"/>
        <v>4.4271122732197909E-6</v>
      </c>
      <c r="CT10" s="76">
        <f t="shared" si="38"/>
        <v>-3.4141748172175301E-2</v>
      </c>
      <c r="CU10" s="76">
        <f t="shared" si="39"/>
        <v>1.0000000000000009E-2</v>
      </c>
      <c r="CV10" s="76">
        <f t="shared" si="40"/>
        <v>-3.2499999999999973E-2</v>
      </c>
      <c r="CW10" s="76">
        <f t="shared" si="41"/>
        <v>0</v>
      </c>
      <c r="CX10" s="76">
        <f t="shared" si="42"/>
        <v>0</v>
      </c>
      <c r="CY10" s="76">
        <f t="shared" si="43"/>
        <v>-0.17197149</v>
      </c>
      <c r="CZ10" s="76">
        <f t="shared" si="44"/>
        <v>1.0000000000000009E-2</v>
      </c>
      <c r="DA10" s="132"/>
      <c r="DB10" s="59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45"/>
      <c r="DR10" s="132"/>
      <c r="DS10" s="59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45"/>
      <c r="EI10" s="13"/>
      <c r="EJ10" s="13"/>
      <c r="EK10" s="13"/>
      <c r="EL10" s="13"/>
      <c r="EM10" s="13"/>
    </row>
    <row r="11" spans="1:143" outlineLevel="1" x14ac:dyDescent="0.3">
      <c r="B11" s="70" t="s">
        <v>15</v>
      </c>
      <c r="C11" s="71">
        <v>0.3</v>
      </c>
      <c r="D11" s="72">
        <v>-0.39836737722177407</v>
      </c>
      <c r="E11" s="113">
        <v>6.25E-2</v>
      </c>
      <c r="F11" s="119">
        <f t="shared" si="45"/>
        <v>6.25E-2</v>
      </c>
      <c r="G11" s="65">
        <v>3.0399999999999983E-2</v>
      </c>
      <c r="H11" s="73">
        <f>G11*$H$27</f>
        <v>3.3439999999999984E-2</v>
      </c>
      <c r="I11" s="65">
        <v>-7.5600000000000112E-3</v>
      </c>
      <c r="J11" s="72">
        <v>-0.11833413</v>
      </c>
      <c r="K11" s="73">
        <f t="shared" si="47"/>
        <v>-0.11833413</v>
      </c>
      <c r="L11" s="72">
        <v>3.0000000000000027E-2</v>
      </c>
      <c r="M11" s="65">
        <v>1.305138744805201E-2</v>
      </c>
      <c r="N11" s="74">
        <v>7.0906399999999925E-2</v>
      </c>
      <c r="O11" s="75">
        <v>-1.0000000000000009E-2</v>
      </c>
      <c r="P11" s="74">
        <v>1.4000000000000012E-2</v>
      </c>
      <c r="Q11" s="72">
        <v>1.4000000000000012E-2</v>
      </c>
      <c r="R11" s="72">
        <v>-0.11833413</v>
      </c>
      <c r="S11" s="72">
        <v>4.0000000000000036E-2</v>
      </c>
      <c r="T11" s="132"/>
      <c r="U11" s="76">
        <f t="shared" si="48"/>
        <v>-0.39836737722177407</v>
      </c>
      <c r="V11" s="76">
        <f t="shared" si="0"/>
        <v>6.25E-2</v>
      </c>
      <c r="W11" s="76">
        <f t="shared" si="1"/>
        <v>6.25E-2</v>
      </c>
      <c r="X11" s="76">
        <f t="shared" si="2"/>
        <v>3.0399999999999983E-2</v>
      </c>
      <c r="Y11" s="76">
        <f t="shared" si="3"/>
        <v>3.3439999999999984E-2</v>
      </c>
      <c r="Z11" s="76">
        <f t="shared" si="4"/>
        <v>-7.5600000000000112E-3</v>
      </c>
      <c r="AA11" s="76">
        <f t="shared" si="5"/>
        <v>-0.11833413</v>
      </c>
      <c r="AB11" s="76">
        <f t="shared" si="6"/>
        <v>-0.11833413</v>
      </c>
      <c r="AC11" s="76">
        <f t="shared" si="7"/>
        <v>3.0000000000000027E-2</v>
      </c>
      <c r="AD11" s="76">
        <f t="shared" si="8"/>
        <v>1.305138744805201E-2</v>
      </c>
      <c r="AE11" s="76">
        <f t="shared" si="9"/>
        <v>7.0906399999999925E-2</v>
      </c>
      <c r="AF11" s="76">
        <f t="shared" si="10"/>
        <v>-1.0000000000000009E-2</v>
      </c>
      <c r="AG11" s="76">
        <f t="shared" si="11"/>
        <v>1.4000000000000012E-2</v>
      </c>
      <c r="AH11" s="76">
        <f t="shared" si="12"/>
        <v>1.4000000000000012E-2</v>
      </c>
      <c r="AI11" s="76">
        <f t="shared" si="13"/>
        <v>-0.11833413</v>
      </c>
      <c r="AJ11" s="76">
        <f t="shared" si="14"/>
        <v>4.0000000000000036E-2</v>
      </c>
      <c r="AK11" s="132"/>
      <c r="AL11" s="67">
        <v>-0.28594866225499338</v>
      </c>
      <c r="AM11" s="111">
        <v>6.25E-2</v>
      </c>
      <c r="AN11" s="119">
        <f t="shared" si="49"/>
        <v>6.25E-2</v>
      </c>
      <c r="AO11" s="67">
        <v>3.0399999999999983E-2</v>
      </c>
      <c r="AP11" s="73">
        <f>AO11*$H$27</f>
        <v>3.3439999999999984E-2</v>
      </c>
      <c r="AQ11" s="67">
        <v>-7.5600000000000112E-3</v>
      </c>
      <c r="AR11" s="67">
        <v>-0.11833413</v>
      </c>
      <c r="AS11" s="73">
        <f t="shared" si="51"/>
        <v>-0.11833413</v>
      </c>
      <c r="AT11" s="67">
        <v>3.0000000000000027E-2</v>
      </c>
      <c r="AU11" s="67">
        <v>1.305138744805201E-2</v>
      </c>
      <c r="AV11" s="77">
        <v>7.0906399999999925E-2</v>
      </c>
      <c r="AW11" s="67">
        <v>-1.0000000000000009E-2</v>
      </c>
      <c r="AX11" s="77">
        <v>1.4000000000000012E-2</v>
      </c>
      <c r="AY11" s="67">
        <v>1.4000000000000012E-2</v>
      </c>
      <c r="AZ11" s="67">
        <v>-0.11833413</v>
      </c>
      <c r="BA11" s="67">
        <v>4.0000000000000036E-2</v>
      </c>
      <c r="BB11" s="132"/>
      <c r="BC11" s="76">
        <f t="shared" si="52"/>
        <v>-0.28594866225499338</v>
      </c>
      <c r="BD11" s="76">
        <f t="shared" si="15"/>
        <v>6.25E-2</v>
      </c>
      <c r="BE11" s="76">
        <f t="shared" si="16"/>
        <v>6.25E-2</v>
      </c>
      <c r="BF11" s="76">
        <f t="shared" si="17"/>
        <v>3.0399999999999983E-2</v>
      </c>
      <c r="BG11" s="76">
        <f t="shared" si="18"/>
        <v>3.3439999999999984E-2</v>
      </c>
      <c r="BH11" s="76">
        <f t="shared" si="19"/>
        <v>-7.5600000000000112E-3</v>
      </c>
      <c r="BI11" s="76">
        <f t="shared" si="20"/>
        <v>-0.11833413</v>
      </c>
      <c r="BJ11" s="76">
        <f t="shared" si="21"/>
        <v>-0.11833413</v>
      </c>
      <c r="BK11" s="76">
        <f t="shared" si="22"/>
        <v>3.0000000000000027E-2</v>
      </c>
      <c r="BL11" s="76">
        <f t="shared" si="23"/>
        <v>1.305138744805201E-2</v>
      </c>
      <c r="BM11" s="76">
        <f t="shared" si="24"/>
        <v>7.0906399999999925E-2</v>
      </c>
      <c r="BN11" s="76">
        <f t="shared" si="25"/>
        <v>-1.0000000000000009E-2</v>
      </c>
      <c r="BO11" s="76">
        <f t="shared" si="26"/>
        <v>1.4000000000000012E-2</v>
      </c>
      <c r="BP11" s="76">
        <f t="shared" si="27"/>
        <v>1.4000000000000012E-2</v>
      </c>
      <c r="BQ11" s="76">
        <f t="shared" si="28"/>
        <v>-0.11833413</v>
      </c>
      <c r="BR11" s="76">
        <f t="shared" si="29"/>
        <v>4.0000000000000036E-2</v>
      </c>
      <c r="BS11" s="132"/>
      <c r="BT11" s="67">
        <v>-0.17352994728821269</v>
      </c>
      <c r="BU11" s="111">
        <v>6.25E-2</v>
      </c>
      <c r="BV11" s="119">
        <f t="shared" si="53"/>
        <v>6.25E-2</v>
      </c>
      <c r="BW11" s="67">
        <v>3.0399999999999983E-2</v>
      </c>
      <c r="BX11" s="73">
        <f>BW11*$H$27</f>
        <v>3.3439999999999984E-2</v>
      </c>
      <c r="BY11" s="67">
        <v>-7.5600000000000112E-3</v>
      </c>
      <c r="BZ11" s="67">
        <v>-0.11833413</v>
      </c>
      <c r="CA11" s="73">
        <f t="shared" si="55"/>
        <v>-0.11833413</v>
      </c>
      <c r="CB11" s="67">
        <v>3.0000000000000027E-2</v>
      </c>
      <c r="CC11" s="67">
        <v>1.305138744805201E-2</v>
      </c>
      <c r="CD11" s="77">
        <v>7.0906399999999925E-2</v>
      </c>
      <c r="CE11" s="67">
        <v>-1.0000000000000009E-2</v>
      </c>
      <c r="CF11" s="77">
        <v>1.4000000000000012E-2</v>
      </c>
      <c r="CG11" s="67">
        <v>1.4000000000000012E-2</v>
      </c>
      <c r="CH11" s="67">
        <v>-0.11833413</v>
      </c>
      <c r="CI11" s="67">
        <v>4.0000000000000036E-2</v>
      </c>
      <c r="CJ11" s="132"/>
      <c r="CK11" s="76">
        <f t="shared" si="56"/>
        <v>-0.17352994728821269</v>
      </c>
      <c r="CL11" s="76">
        <f t="shared" si="30"/>
        <v>6.25E-2</v>
      </c>
      <c r="CM11" s="76">
        <f t="shared" si="31"/>
        <v>6.25E-2</v>
      </c>
      <c r="CN11" s="76">
        <f t="shared" si="32"/>
        <v>3.0399999999999983E-2</v>
      </c>
      <c r="CO11" s="76">
        <f t="shared" si="33"/>
        <v>3.3439999999999984E-2</v>
      </c>
      <c r="CP11" s="76">
        <f t="shared" si="34"/>
        <v>-7.5600000000000112E-3</v>
      </c>
      <c r="CQ11" s="76">
        <f t="shared" si="35"/>
        <v>-0.11833413</v>
      </c>
      <c r="CR11" s="76">
        <f t="shared" si="36"/>
        <v>-0.11833413</v>
      </c>
      <c r="CS11" s="76">
        <f t="shared" si="37"/>
        <v>3.0000000000000027E-2</v>
      </c>
      <c r="CT11" s="76">
        <f t="shared" si="38"/>
        <v>1.305138744805201E-2</v>
      </c>
      <c r="CU11" s="76">
        <f t="shared" si="39"/>
        <v>7.0906399999999925E-2</v>
      </c>
      <c r="CV11" s="76">
        <f t="shared" si="40"/>
        <v>-1.0000000000000009E-2</v>
      </c>
      <c r="CW11" s="76">
        <f t="shared" si="41"/>
        <v>1.4000000000000012E-2</v>
      </c>
      <c r="CX11" s="76">
        <f t="shared" si="42"/>
        <v>1.4000000000000012E-2</v>
      </c>
      <c r="CY11" s="76">
        <f t="shared" si="43"/>
        <v>-0.11833413</v>
      </c>
      <c r="CZ11" s="76">
        <f t="shared" si="44"/>
        <v>4.0000000000000036E-2</v>
      </c>
      <c r="DA11" s="132"/>
      <c r="DB11" s="59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45"/>
      <c r="DR11" s="132"/>
      <c r="DS11" s="59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45"/>
      <c r="EI11" s="13"/>
      <c r="EJ11" s="13"/>
      <c r="EK11" s="13"/>
      <c r="EL11" s="13"/>
      <c r="EM11" s="13"/>
    </row>
    <row r="12" spans="1:143" outlineLevel="1" x14ac:dyDescent="0.3">
      <c r="B12" s="70" t="s">
        <v>16</v>
      </c>
      <c r="C12" s="71">
        <v>0.35</v>
      </c>
      <c r="D12" s="72">
        <v>-0.24740492281327309</v>
      </c>
      <c r="E12" s="113">
        <v>0.1100000000000001</v>
      </c>
      <c r="F12" s="119">
        <f t="shared" si="45"/>
        <v>0.1100000000000001</v>
      </c>
      <c r="G12" s="65">
        <v>6.0000000000000053E-2</v>
      </c>
      <c r="H12" s="73">
        <f t="shared" ref="H12:H24" si="57">G12*$H$27</f>
        <v>6.6000000000000059E-2</v>
      </c>
      <c r="I12" s="65">
        <v>0</v>
      </c>
      <c r="J12" s="72">
        <v>-7.4270000000000003E-2</v>
      </c>
      <c r="K12" s="73">
        <f t="shared" si="47"/>
        <v>-7.4270000000000003E-2</v>
      </c>
      <c r="L12" s="72">
        <v>6.0000000000000053E-2</v>
      </c>
      <c r="M12" s="65">
        <v>1.4393225679353527E-2</v>
      </c>
      <c r="N12" s="74">
        <v>0.11776410000000004</v>
      </c>
      <c r="O12" s="75">
        <v>0</v>
      </c>
      <c r="P12" s="74">
        <v>3.9656000000000136E-2</v>
      </c>
      <c r="Q12" s="72">
        <v>3.9655984285413171E-2</v>
      </c>
      <c r="R12" s="72">
        <v>-7.4270000000000003E-2</v>
      </c>
      <c r="S12" s="72">
        <v>7.0699246253232539E-2</v>
      </c>
      <c r="T12" s="132"/>
      <c r="U12" s="76">
        <f t="shared" si="48"/>
        <v>-0.24740492281327309</v>
      </c>
      <c r="V12" s="76">
        <f t="shared" si="0"/>
        <v>0.1100000000000001</v>
      </c>
      <c r="W12" s="76">
        <f t="shared" si="1"/>
        <v>0.1100000000000001</v>
      </c>
      <c r="X12" s="76">
        <f t="shared" si="2"/>
        <v>6.0000000000000053E-2</v>
      </c>
      <c r="Y12" s="76">
        <f t="shared" si="3"/>
        <v>6.6000000000000059E-2</v>
      </c>
      <c r="Z12" s="76">
        <f t="shared" si="4"/>
        <v>0</v>
      </c>
      <c r="AA12" s="76">
        <f t="shared" si="5"/>
        <v>-7.4270000000000003E-2</v>
      </c>
      <c r="AB12" s="76">
        <f t="shared" si="6"/>
        <v>-7.4270000000000003E-2</v>
      </c>
      <c r="AC12" s="76">
        <f t="shared" si="7"/>
        <v>6.0000000000000053E-2</v>
      </c>
      <c r="AD12" s="76">
        <f t="shared" si="8"/>
        <v>1.4393225679353527E-2</v>
      </c>
      <c r="AE12" s="76">
        <f t="shared" si="9"/>
        <v>0.11776410000000004</v>
      </c>
      <c r="AF12" s="76">
        <f t="shared" si="10"/>
        <v>0</v>
      </c>
      <c r="AG12" s="76">
        <f t="shared" si="11"/>
        <v>3.9656000000000136E-2</v>
      </c>
      <c r="AH12" s="76">
        <f t="shared" si="12"/>
        <v>3.9655984285413171E-2</v>
      </c>
      <c r="AI12" s="76">
        <f t="shared" si="13"/>
        <v>-7.4270000000000003E-2</v>
      </c>
      <c r="AJ12" s="76">
        <f t="shared" si="14"/>
        <v>7.0699246253232539E-2</v>
      </c>
      <c r="AK12" s="132"/>
      <c r="AL12" s="67">
        <v>-0.17326819873058025</v>
      </c>
      <c r="AM12" s="111">
        <v>0.1100000000000001</v>
      </c>
      <c r="AN12" s="119">
        <f t="shared" si="49"/>
        <v>0.1100000000000001</v>
      </c>
      <c r="AO12" s="67">
        <v>6.0000000000000053E-2</v>
      </c>
      <c r="AP12" s="73">
        <f t="shared" ref="AP12:AP24" si="58">AO12*$H$27</f>
        <v>6.6000000000000059E-2</v>
      </c>
      <c r="AQ12" s="67">
        <v>0</v>
      </c>
      <c r="AR12" s="67">
        <v>-7.4270000000000003E-2</v>
      </c>
      <c r="AS12" s="73">
        <f t="shared" si="51"/>
        <v>-7.4270000000000003E-2</v>
      </c>
      <c r="AT12" s="67">
        <v>6.0000000000000053E-2</v>
      </c>
      <c r="AU12" s="67">
        <v>1.4393225679353527E-2</v>
      </c>
      <c r="AV12" s="77">
        <v>0.11776410000000004</v>
      </c>
      <c r="AW12" s="67">
        <v>0</v>
      </c>
      <c r="AX12" s="77">
        <v>3.9656000000000136E-2</v>
      </c>
      <c r="AY12" s="67">
        <v>3.9655984285413171E-2</v>
      </c>
      <c r="AZ12" s="67">
        <v>-7.4270000000000003E-2</v>
      </c>
      <c r="BA12" s="67">
        <v>7.0699246253232539E-2</v>
      </c>
      <c r="BB12" s="132"/>
      <c r="BC12" s="76">
        <f t="shared" si="52"/>
        <v>-0.17326819873058025</v>
      </c>
      <c r="BD12" s="76">
        <f t="shared" si="15"/>
        <v>0.1100000000000001</v>
      </c>
      <c r="BE12" s="76">
        <f t="shared" si="16"/>
        <v>0.1100000000000001</v>
      </c>
      <c r="BF12" s="76">
        <f t="shared" si="17"/>
        <v>6.0000000000000053E-2</v>
      </c>
      <c r="BG12" s="76">
        <f t="shared" si="18"/>
        <v>6.6000000000000059E-2</v>
      </c>
      <c r="BH12" s="76">
        <f t="shared" si="19"/>
        <v>0</v>
      </c>
      <c r="BI12" s="76">
        <f t="shared" si="20"/>
        <v>-7.4270000000000003E-2</v>
      </c>
      <c r="BJ12" s="76">
        <f t="shared" si="21"/>
        <v>-7.4270000000000003E-2</v>
      </c>
      <c r="BK12" s="76">
        <f t="shared" si="22"/>
        <v>6.0000000000000053E-2</v>
      </c>
      <c r="BL12" s="76">
        <f t="shared" si="23"/>
        <v>1.4393225679353527E-2</v>
      </c>
      <c r="BM12" s="76">
        <f t="shared" si="24"/>
        <v>0.11776410000000004</v>
      </c>
      <c r="BN12" s="76">
        <f t="shared" si="25"/>
        <v>0</v>
      </c>
      <c r="BO12" s="76">
        <f t="shared" si="26"/>
        <v>3.9656000000000136E-2</v>
      </c>
      <c r="BP12" s="76">
        <f t="shared" si="27"/>
        <v>3.9655984285413171E-2</v>
      </c>
      <c r="BQ12" s="76">
        <f t="shared" si="28"/>
        <v>-7.4270000000000003E-2</v>
      </c>
      <c r="BR12" s="76">
        <f t="shared" si="29"/>
        <v>7.0699246253232539E-2</v>
      </c>
      <c r="BS12" s="132"/>
      <c r="BT12" s="67">
        <v>-9.9131474647887408E-2</v>
      </c>
      <c r="BU12" s="111">
        <v>0.1100000000000001</v>
      </c>
      <c r="BV12" s="119">
        <f t="shared" si="53"/>
        <v>0.1100000000000001</v>
      </c>
      <c r="BW12" s="67">
        <v>6.0000000000000053E-2</v>
      </c>
      <c r="BX12" s="73">
        <f t="shared" ref="BX12:BX24" si="59">BW12*$H$27</f>
        <v>6.6000000000000059E-2</v>
      </c>
      <c r="BY12" s="67">
        <v>0</v>
      </c>
      <c r="BZ12" s="67">
        <v>-7.4270000000000003E-2</v>
      </c>
      <c r="CA12" s="73">
        <f t="shared" si="55"/>
        <v>-7.4270000000000003E-2</v>
      </c>
      <c r="CB12" s="67">
        <v>6.0000000000000053E-2</v>
      </c>
      <c r="CC12" s="67">
        <v>1.4393225679353527E-2</v>
      </c>
      <c r="CD12" s="77">
        <v>0.11776410000000004</v>
      </c>
      <c r="CE12" s="67">
        <v>0</v>
      </c>
      <c r="CF12" s="77">
        <v>3.9656000000000136E-2</v>
      </c>
      <c r="CG12" s="67">
        <v>3.9655984285413171E-2</v>
      </c>
      <c r="CH12" s="67">
        <v>-7.4270000000000003E-2</v>
      </c>
      <c r="CI12" s="67">
        <v>7.0699246253232539E-2</v>
      </c>
      <c r="CJ12" s="132"/>
      <c r="CK12" s="76">
        <f t="shared" si="56"/>
        <v>-9.9131474647887408E-2</v>
      </c>
      <c r="CL12" s="76">
        <f t="shared" si="30"/>
        <v>0.1100000000000001</v>
      </c>
      <c r="CM12" s="76">
        <f t="shared" si="31"/>
        <v>0.1100000000000001</v>
      </c>
      <c r="CN12" s="76">
        <f t="shared" si="32"/>
        <v>6.0000000000000053E-2</v>
      </c>
      <c r="CO12" s="76">
        <f t="shared" si="33"/>
        <v>6.6000000000000059E-2</v>
      </c>
      <c r="CP12" s="76">
        <f t="shared" si="34"/>
        <v>0</v>
      </c>
      <c r="CQ12" s="76">
        <f t="shared" si="35"/>
        <v>-7.4270000000000003E-2</v>
      </c>
      <c r="CR12" s="76">
        <f t="shared" si="36"/>
        <v>-7.4270000000000003E-2</v>
      </c>
      <c r="CS12" s="76">
        <f t="shared" si="37"/>
        <v>6.0000000000000053E-2</v>
      </c>
      <c r="CT12" s="76">
        <f t="shared" si="38"/>
        <v>1.4393225679353527E-2</v>
      </c>
      <c r="CU12" s="76">
        <f t="shared" si="39"/>
        <v>0.11776410000000004</v>
      </c>
      <c r="CV12" s="76">
        <f t="shared" si="40"/>
        <v>0</v>
      </c>
      <c r="CW12" s="76">
        <f t="shared" si="41"/>
        <v>3.9656000000000136E-2</v>
      </c>
      <c r="CX12" s="76">
        <f t="shared" si="42"/>
        <v>3.9655984285413171E-2</v>
      </c>
      <c r="CY12" s="76">
        <f t="shared" si="43"/>
        <v>-7.4270000000000003E-2</v>
      </c>
      <c r="CZ12" s="76">
        <f t="shared" si="44"/>
        <v>7.0699246253232539E-2</v>
      </c>
      <c r="DA12" s="132"/>
      <c r="DB12" s="59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45"/>
      <c r="DR12" s="132"/>
      <c r="DS12" s="59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45"/>
      <c r="EI12" s="13"/>
      <c r="EJ12" s="13"/>
      <c r="EK12" s="13"/>
      <c r="EL12" s="13"/>
      <c r="EM12" s="13"/>
    </row>
    <row r="13" spans="1:143" outlineLevel="1" x14ac:dyDescent="0.3">
      <c r="B13" s="70" t="s">
        <v>21</v>
      </c>
      <c r="C13" s="71">
        <v>0.4</v>
      </c>
      <c r="D13" s="72">
        <v>-0.15517732454411914</v>
      </c>
      <c r="E13" s="113">
        <v>0.17999999999999994</v>
      </c>
      <c r="F13" s="119">
        <f t="shared" si="45"/>
        <v>0.17999999999999994</v>
      </c>
      <c r="G13" s="65">
        <v>9.0098952251298048E-2</v>
      </c>
      <c r="H13" s="73">
        <f t="shared" si="57"/>
        <v>9.9108847476427855E-2</v>
      </c>
      <c r="I13" s="65">
        <v>0</v>
      </c>
      <c r="J13" s="72">
        <v>-0.05</v>
      </c>
      <c r="K13" s="73">
        <f t="shared" si="47"/>
        <v>-0.05</v>
      </c>
      <c r="L13" s="72">
        <v>9.000000000000008E-2</v>
      </c>
      <c r="M13" s="65">
        <v>3.0347657179951915E-2</v>
      </c>
      <c r="N13" s="74">
        <v>0.17999999999999994</v>
      </c>
      <c r="O13" s="75">
        <v>1.6260162601626105E-2</v>
      </c>
      <c r="P13" s="74">
        <v>9.000000000000008E-2</v>
      </c>
      <c r="Q13" s="72">
        <v>9.000000000000008E-2</v>
      </c>
      <c r="R13" s="72">
        <v>-0.05</v>
      </c>
      <c r="S13" s="72">
        <v>0.1100000000000001</v>
      </c>
      <c r="T13" s="132"/>
      <c r="U13" s="76">
        <f t="shared" si="48"/>
        <v>-0.15517732454411914</v>
      </c>
      <c r="V13" s="76">
        <f t="shared" si="0"/>
        <v>0.17999999999999994</v>
      </c>
      <c r="W13" s="76">
        <f t="shared" si="1"/>
        <v>0.17999999999999994</v>
      </c>
      <c r="X13" s="76">
        <f t="shared" si="2"/>
        <v>9.0098952251298048E-2</v>
      </c>
      <c r="Y13" s="76">
        <f t="shared" si="3"/>
        <v>9.9108847476427855E-2</v>
      </c>
      <c r="Z13" s="76">
        <f t="shared" si="4"/>
        <v>0</v>
      </c>
      <c r="AA13" s="76">
        <f t="shared" si="5"/>
        <v>-0.05</v>
      </c>
      <c r="AB13" s="76">
        <f t="shared" si="6"/>
        <v>-0.05</v>
      </c>
      <c r="AC13" s="76">
        <f t="shared" si="7"/>
        <v>9.000000000000008E-2</v>
      </c>
      <c r="AD13" s="76">
        <f t="shared" si="8"/>
        <v>3.0347657179951915E-2</v>
      </c>
      <c r="AE13" s="76">
        <f t="shared" si="9"/>
        <v>0.17999999999999994</v>
      </c>
      <c r="AF13" s="76">
        <f t="shared" si="10"/>
        <v>1.6260162601626105E-2</v>
      </c>
      <c r="AG13" s="76">
        <f t="shared" si="11"/>
        <v>9.000000000000008E-2</v>
      </c>
      <c r="AH13" s="76">
        <f t="shared" si="12"/>
        <v>9.000000000000008E-2</v>
      </c>
      <c r="AI13" s="76">
        <f t="shared" si="13"/>
        <v>-0.05</v>
      </c>
      <c r="AJ13" s="76">
        <f t="shared" si="14"/>
        <v>0.1100000000000001</v>
      </c>
      <c r="AK13" s="132"/>
      <c r="AL13" s="67">
        <v>-0.10698741358519087</v>
      </c>
      <c r="AM13" s="111">
        <v>0.17999999999999994</v>
      </c>
      <c r="AN13" s="119">
        <f t="shared" si="49"/>
        <v>0.17999999999999994</v>
      </c>
      <c r="AO13" s="67">
        <v>9.0098952251298048E-2</v>
      </c>
      <c r="AP13" s="73">
        <f t="shared" si="58"/>
        <v>9.9108847476427855E-2</v>
      </c>
      <c r="AQ13" s="67">
        <v>0</v>
      </c>
      <c r="AR13" s="67">
        <v>-0.05</v>
      </c>
      <c r="AS13" s="73">
        <f t="shared" si="51"/>
        <v>-0.05</v>
      </c>
      <c r="AT13" s="67">
        <v>9.000000000000008E-2</v>
      </c>
      <c r="AU13" s="67">
        <v>3.0347657179951915E-2</v>
      </c>
      <c r="AV13" s="77">
        <v>0.17999999999999994</v>
      </c>
      <c r="AW13" s="67">
        <v>1.6260162601626105E-2</v>
      </c>
      <c r="AX13" s="77">
        <v>9.000000000000008E-2</v>
      </c>
      <c r="AY13" s="67">
        <v>9.000000000000008E-2</v>
      </c>
      <c r="AZ13" s="67">
        <v>-0.05</v>
      </c>
      <c r="BA13" s="67">
        <v>0.1100000000000001</v>
      </c>
      <c r="BB13" s="132"/>
      <c r="BC13" s="76">
        <f t="shared" si="52"/>
        <v>-0.10698741358519087</v>
      </c>
      <c r="BD13" s="76">
        <f t="shared" si="15"/>
        <v>0.17999999999999994</v>
      </c>
      <c r="BE13" s="76">
        <f t="shared" si="16"/>
        <v>0.17999999999999994</v>
      </c>
      <c r="BF13" s="76">
        <f t="shared" si="17"/>
        <v>9.0098952251298048E-2</v>
      </c>
      <c r="BG13" s="76">
        <f t="shared" si="18"/>
        <v>9.9108847476427855E-2</v>
      </c>
      <c r="BH13" s="76">
        <f t="shared" si="19"/>
        <v>0</v>
      </c>
      <c r="BI13" s="76">
        <f t="shared" si="20"/>
        <v>-0.05</v>
      </c>
      <c r="BJ13" s="76">
        <f t="shared" si="21"/>
        <v>-0.05</v>
      </c>
      <c r="BK13" s="76">
        <f t="shared" si="22"/>
        <v>9.000000000000008E-2</v>
      </c>
      <c r="BL13" s="76">
        <f t="shared" si="23"/>
        <v>3.0347657179951915E-2</v>
      </c>
      <c r="BM13" s="76">
        <f t="shared" si="24"/>
        <v>0.17999999999999994</v>
      </c>
      <c r="BN13" s="76">
        <f t="shared" si="25"/>
        <v>1.6260162601626105E-2</v>
      </c>
      <c r="BO13" s="76">
        <f t="shared" si="26"/>
        <v>9.000000000000008E-2</v>
      </c>
      <c r="BP13" s="76">
        <f t="shared" si="27"/>
        <v>9.000000000000008E-2</v>
      </c>
      <c r="BQ13" s="76">
        <f t="shared" si="28"/>
        <v>-0.05</v>
      </c>
      <c r="BR13" s="76">
        <f t="shared" si="29"/>
        <v>0.1100000000000001</v>
      </c>
      <c r="BS13" s="132"/>
      <c r="BT13" s="67">
        <v>-5.8797502626262599E-2</v>
      </c>
      <c r="BU13" s="111">
        <v>0.17999999999999994</v>
      </c>
      <c r="BV13" s="119">
        <f t="shared" si="53"/>
        <v>0.17999999999999994</v>
      </c>
      <c r="BW13" s="67">
        <v>9.0098952251298048E-2</v>
      </c>
      <c r="BX13" s="73">
        <f t="shared" si="59"/>
        <v>9.9108847476427855E-2</v>
      </c>
      <c r="BY13" s="67">
        <v>0</v>
      </c>
      <c r="BZ13" s="67">
        <v>-0.05</v>
      </c>
      <c r="CA13" s="73">
        <f t="shared" si="55"/>
        <v>-0.05</v>
      </c>
      <c r="CB13" s="67">
        <v>9.000000000000008E-2</v>
      </c>
      <c r="CC13" s="67">
        <v>3.0347657179951915E-2</v>
      </c>
      <c r="CD13" s="77">
        <v>0.17999999999999994</v>
      </c>
      <c r="CE13" s="67">
        <v>1.6260162601626105E-2</v>
      </c>
      <c r="CF13" s="77">
        <v>9.000000000000008E-2</v>
      </c>
      <c r="CG13" s="67">
        <v>9.000000000000008E-2</v>
      </c>
      <c r="CH13" s="67">
        <v>-0.05</v>
      </c>
      <c r="CI13" s="67">
        <v>0.1100000000000001</v>
      </c>
      <c r="CJ13" s="132"/>
      <c r="CK13" s="76">
        <f t="shared" si="56"/>
        <v>-5.8797502626262599E-2</v>
      </c>
      <c r="CL13" s="76">
        <f t="shared" si="30"/>
        <v>0.17999999999999994</v>
      </c>
      <c r="CM13" s="76">
        <f t="shared" si="31"/>
        <v>0.17999999999999994</v>
      </c>
      <c r="CN13" s="76">
        <f t="shared" si="32"/>
        <v>9.0098952251298048E-2</v>
      </c>
      <c r="CO13" s="76">
        <f t="shared" si="33"/>
        <v>9.9108847476427855E-2</v>
      </c>
      <c r="CP13" s="76">
        <f t="shared" si="34"/>
        <v>0</v>
      </c>
      <c r="CQ13" s="76">
        <f t="shared" si="35"/>
        <v>-0.05</v>
      </c>
      <c r="CR13" s="76">
        <f t="shared" si="36"/>
        <v>-0.05</v>
      </c>
      <c r="CS13" s="76">
        <f t="shared" si="37"/>
        <v>9.000000000000008E-2</v>
      </c>
      <c r="CT13" s="76">
        <f t="shared" si="38"/>
        <v>3.0347657179951915E-2</v>
      </c>
      <c r="CU13" s="76">
        <f t="shared" si="39"/>
        <v>0.17999999999999994</v>
      </c>
      <c r="CV13" s="76">
        <f t="shared" si="40"/>
        <v>1.6260162601626105E-2</v>
      </c>
      <c r="CW13" s="76">
        <f t="shared" si="41"/>
        <v>9.000000000000008E-2</v>
      </c>
      <c r="CX13" s="76">
        <f t="shared" si="42"/>
        <v>9.000000000000008E-2</v>
      </c>
      <c r="CY13" s="76">
        <f t="shared" si="43"/>
        <v>-0.05</v>
      </c>
      <c r="CZ13" s="76">
        <f t="shared" si="44"/>
        <v>0.1100000000000001</v>
      </c>
      <c r="DA13" s="132"/>
      <c r="DB13" s="59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45"/>
      <c r="DR13" s="132"/>
      <c r="DS13" s="59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45"/>
      <c r="EI13" s="13"/>
      <c r="EJ13" s="13"/>
      <c r="EK13" s="13"/>
      <c r="EL13" s="13"/>
      <c r="EM13" s="13"/>
    </row>
    <row r="14" spans="1:143" outlineLevel="1" x14ac:dyDescent="0.3">
      <c r="B14" s="70" t="s">
        <v>22</v>
      </c>
      <c r="C14" s="71">
        <v>0.45</v>
      </c>
      <c r="D14" s="72">
        <v>-0.10094138166385436</v>
      </c>
      <c r="E14" s="113">
        <v>0.2572000000000001</v>
      </c>
      <c r="F14" s="119">
        <f t="shared" si="45"/>
        <v>0.2572000000000001</v>
      </c>
      <c r="G14" s="65">
        <v>0.13066158714820997</v>
      </c>
      <c r="H14" s="73">
        <f t="shared" si="57"/>
        <v>0.14372774586303097</v>
      </c>
      <c r="I14" s="65">
        <v>0</v>
      </c>
      <c r="J14" s="72">
        <v>-2.0799999999999999E-2</v>
      </c>
      <c r="K14" s="73">
        <f t="shared" ref="K14:K24" si="60">J14*$K$28</f>
        <v>-2.2880000000000001E-2</v>
      </c>
      <c r="L14" s="72">
        <v>0.12999999999999989</v>
      </c>
      <c r="M14" s="65">
        <v>5.9950513128028016E-2</v>
      </c>
      <c r="N14" s="74">
        <v>0.22999999999999998</v>
      </c>
      <c r="O14" s="75">
        <v>6.0000000000000053E-2</v>
      </c>
      <c r="P14" s="74">
        <v>0.12000000000000011</v>
      </c>
      <c r="Q14" s="72">
        <v>0.12000000000000011</v>
      </c>
      <c r="R14" s="72">
        <v>-2.0799999999999999E-2</v>
      </c>
      <c r="S14" s="72">
        <v>0.1399999999999999</v>
      </c>
      <c r="T14" s="132"/>
      <c r="U14" s="76">
        <f t="shared" si="48"/>
        <v>-0.10094138166385436</v>
      </c>
      <c r="V14" s="76">
        <f t="shared" si="0"/>
        <v>0.2572000000000001</v>
      </c>
      <c r="W14" s="76">
        <f t="shared" si="1"/>
        <v>0.2572000000000001</v>
      </c>
      <c r="X14" s="76">
        <f t="shared" si="2"/>
        <v>0.13066158714820997</v>
      </c>
      <c r="Y14" s="76">
        <f t="shared" si="3"/>
        <v>0.14372774586303097</v>
      </c>
      <c r="Z14" s="76">
        <f t="shared" si="4"/>
        <v>0</v>
      </c>
      <c r="AA14" s="76">
        <f t="shared" si="5"/>
        <v>-2.0799999999999999E-2</v>
      </c>
      <c r="AB14" s="76">
        <f t="shared" si="6"/>
        <v>-2.2880000000000001E-2</v>
      </c>
      <c r="AC14" s="76">
        <f t="shared" si="7"/>
        <v>0.12999999999999989</v>
      </c>
      <c r="AD14" s="76">
        <f t="shared" si="8"/>
        <v>5.9950513128028016E-2</v>
      </c>
      <c r="AE14" s="76">
        <f t="shared" si="9"/>
        <v>0.22999999999999998</v>
      </c>
      <c r="AF14" s="76">
        <f t="shared" si="10"/>
        <v>6.0000000000000053E-2</v>
      </c>
      <c r="AG14" s="76">
        <f t="shared" si="11"/>
        <v>0.12000000000000011</v>
      </c>
      <c r="AH14" s="76">
        <f t="shared" si="12"/>
        <v>0.12000000000000011</v>
      </c>
      <c r="AI14" s="76">
        <f t="shared" si="13"/>
        <v>-2.0799999999999999E-2</v>
      </c>
      <c r="AJ14" s="76">
        <f t="shared" si="14"/>
        <v>0.1399999999999999</v>
      </c>
      <c r="AK14" s="132"/>
      <c r="AL14" s="67">
        <v>-7.3419584937618243E-2</v>
      </c>
      <c r="AM14" s="111">
        <v>0.2572000000000001</v>
      </c>
      <c r="AN14" s="119">
        <f t="shared" si="49"/>
        <v>0.2572000000000001</v>
      </c>
      <c r="AO14" s="67">
        <v>0.13066158714820997</v>
      </c>
      <c r="AP14" s="73">
        <f t="shared" si="58"/>
        <v>0.14372774586303097</v>
      </c>
      <c r="AQ14" s="67">
        <v>0</v>
      </c>
      <c r="AR14" s="67">
        <v>-2.0799999999999999E-2</v>
      </c>
      <c r="AS14" s="73">
        <f t="shared" ref="AS14:AS24" si="61">AR14*$K$28</f>
        <v>-2.2880000000000001E-2</v>
      </c>
      <c r="AT14" s="67">
        <v>0.12999999999999989</v>
      </c>
      <c r="AU14" s="67">
        <v>5.9950513128028016E-2</v>
      </c>
      <c r="AV14" s="77">
        <v>0.22999999999999998</v>
      </c>
      <c r="AW14" s="67">
        <v>6.0000000000000053E-2</v>
      </c>
      <c r="AX14" s="77">
        <v>0.12000000000000011</v>
      </c>
      <c r="AY14" s="67">
        <v>0.12000000000000011</v>
      </c>
      <c r="AZ14" s="67">
        <v>-2.0799999999999999E-2</v>
      </c>
      <c r="BA14" s="67">
        <v>0.1399999999999999</v>
      </c>
      <c r="BB14" s="132"/>
      <c r="BC14" s="76">
        <f t="shared" si="52"/>
        <v>-7.3419584937618243E-2</v>
      </c>
      <c r="BD14" s="76">
        <f t="shared" si="15"/>
        <v>0.2572000000000001</v>
      </c>
      <c r="BE14" s="76">
        <f t="shared" si="16"/>
        <v>0.2572000000000001</v>
      </c>
      <c r="BF14" s="76">
        <f t="shared" si="17"/>
        <v>0.13066158714820997</v>
      </c>
      <c r="BG14" s="76">
        <f t="shared" si="18"/>
        <v>0.14372774586303097</v>
      </c>
      <c r="BH14" s="76">
        <f t="shared" si="19"/>
        <v>0</v>
      </c>
      <c r="BI14" s="76">
        <f t="shared" si="20"/>
        <v>-2.0799999999999999E-2</v>
      </c>
      <c r="BJ14" s="76">
        <f t="shared" si="21"/>
        <v>-2.2880000000000001E-2</v>
      </c>
      <c r="BK14" s="76">
        <f t="shared" si="22"/>
        <v>0.12999999999999989</v>
      </c>
      <c r="BL14" s="76">
        <f t="shared" si="23"/>
        <v>5.9950513128028016E-2</v>
      </c>
      <c r="BM14" s="76">
        <f t="shared" si="24"/>
        <v>0.22999999999999998</v>
      </c>
      <c r="BN14" s="76">
        <f t="shared" si="25"/>
        <v>6.0000000000000053E-2</v>
      </c>
      <c r="BO14" s="76">
        <f t="shared" si="26"/>
        <v>0.12000000000000011</v>
      </c>
      <c r="BP14" s="76">
        <f t="shared" si="27"/>
        <v>0.12000000000000011</v>
      </c>
      <c r="BQ14" s="76">
        <f t="shared" si="28"/>
        <v>-2.0799999999999999E-2</v>
      </c>
      <c r="BR14" s="76">
        <f t="shared" si="29"/>
        <v>0.1399999999999999</v>
      </c>
      <c r="BS14" s="132"/>
      <c r="BT14" s="67">
        <v>-4.5897788211382129E-2</v>
      </c>
      <c r="BU14" s="111">
        <v>0.2572000000000001</v>
      </c>
      <c r="BV14" s="119">
        <f t="shared" si="53"/>
        <v>0.2572000000000001</v>
      </c>
      <c r="BW14" s="67">
        <v>0.13066158714820997</v>
      </c>
      <c r="BX14" s="73">
        <f t="shared" si="59"/>
        <v>0.14372774586303097</v>
      </c>
      <c r="BY14" s="67">
        <v>0</v>
      </c>
      <c r="BZ14" s="67">
        <v>-2.0799999999999999E-2</v>
      </c>
      <c r="CA14" s="73">
        <f t="shared" ref="CA14:CA24" si="62">BZ14*$K$28</f>
        <v>-2.2880000000000001E-2</v>
      </c>
      <c r="CB14" s="67">
        <v>0.12999999999999989</v>
      </c>
      <c r="CC14" s="67">
        <v>5.9950513128028016E-2</v>
      </c>
      <c r="CD14" s="77">
        <v>0.22999999999999998</v>
      </c>
      <c r="CE14" s="67">
        <v>6.0000000000000053E-2</v>
      </c>
      <c r="CF14" s="77">
        <v>0.12000000000000011</v>
      </c>
      <c r="CG14" s="67">
        <v>0.12000000000000011</v>
      </c>
      <c r="CH14" s="67">
        <v>-2.0799999999999999E-2</v>
      </c>
      <c r="CI14" s="67">
        <v>0.1399999999999999</v>
      </c>
      <c r="CJ14" s="132"/>
      <c r="CK14" s="76">
        <f t="shared" si="56"/>
        <v>-4.5897788211382129E-2</v>
      </c>
      <c r="CL14" s="76">
        <f t="shared" si="30"/>
        <v>0.2572000000000001</v>
      </c>
      <c r="CM14" s="76">
        <f t="shared" si="31"/>
        <v>0.2572000000000001</v>
      </c>
      <c r="CN14" s="76">
        <f t="shared" si="32"/>
        <v>0.13066158714820997</v>
      </c>
      <c r="CO14" s="76">
        <f t="shared" si="33"/>
        <v>0.14372774586303097</v>
      </c>
      <c r="CP14" s="76">
        <f t="shared" si="34"/>
        <v>0</v>
      </c>
      <c r="CQ14" s="76">
        <f t="shared" si="35"/>
        <v>-2.0799999999999999E-2</v>
      </c>
      <c r="CR14" s="76">
        <f t="shared" si="36"/>
        <v>-2.2880000000000001E-2</v>
      </c>
      <c r="CS14" s="76">
        <f t="shared" si="37"/>
        <v>0.12999999999999989</v>
      </c>
      <c r="CT14" s="76">
        <f t="shared" si="38"/>
        <v>5.9950513128028016E-2</v>
      </c>
      <c r="CU14" s="76">
        <f t="shared" si="39"/>
        <v>0.22999999999999998</v>
      </c>
      <c r="CV14" s="76">
        <f t="shared" si="40"/>
        <v>6.0000000000000053E-2</v>
      </c>
      <c r="CW14" s="76">
        <f t="shared" si="41"/>
        <v>0.12000000000000011</v>
      </c>
      <c r="CX14" s="76">
        <f t="shared" si="42"/>
        <v>0.12000000000000011</v>
      </c>
      <c r="CY14" s="76">
        <f t="shared" si="43"/>
        <v>-2.0799999999999999E-2</v>
      </c>
      <c r="CZ14" s="76">
        <f t="shared" si="44"/>
        <v>0.1399999999999999</v>
      </c>
      <c r="DA14" s="132"/>
      <c r="DB14" s="59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45"/>
      <c r="DR14" s="132"/>
      <c r="DS14" s="59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45"/>
      <c r="EI14" s="13"/>
      <c r="EJ14" s="13"/>
      <c r="EK14" s="13"/>
      <c r="EL14" s="13"/>
      <c r="EM14" s="13"/>
    </row>
    <row r="15" spans="1:143" outlineLevel="1" x14ac:dyDescent="0.3">
      <c r="B15" s="70" t="s">
        <v>24</v>
      </c>
      <c r="C15" s="71">
        <v>0.5</v>
      </c>
      <c r="D15" s="72">
        <v>3.4230243902439117E-2</v>
      </c>
      <c r="E15" s="113">
        <v>0.29340425531914893</v>
      </c>
      <c r="F15" s="119">
        <f t="shared" si="45"/>
        <v>0.29340425531914893</v>
      </c>
      <c r="G15" s="65">
        <v>0.18999999999999995</v>
      </c>
      <c r="H15" s="73">
        <f t="shared" si="57"/>
        <v>0.20899999999999996</v>
      </c>
      <c r="I15" s="65">
        <v>0</v>
      </c>
      <c r="J15" s="72">
        <v>0</v>
      </c>
      <c r="K15" s="73">
        <f t="shared" si="60"/>
        <v>0</v>
      </c>
      <c r="L15" s="72">
        <v>0.15999999999999992</v>
      </c>
      <c r="M15" s="65">
        <v>8.0818638912388163E-2</v>
      </c>
      <c r="N15" s="74">
        <v>0.25362930000000006</v>
      </c>
      <c r="O15" s="75">
        <v>0.12000000000000011</v>
      </c>
      <c r="P15" s="74">
        <v>0.13333299999999992</v>
      </c>
      <c r="Q15" s="72">
        <v>0.1333333333333333</v>
      </c>
      <c r="R15" s="72">
        <v>0</v>
      </c>
      <c r="S15" s="72">
        <v>0.17999999999999994</v>
      </c>
      <c r="T15" s="132"/>
      <c r="U15" s="76">
        <f t="shared" si="48"/>
        <v>3.4230243902439117E-2</v>
      </c>
      <c r="V15" s="76">
        <f t="shared" si="0"/>
        <v>0.29340425531914893</v>
      </c>
      <c r="W15" s="76">
        <f t="shared" si="1"/>
        <v>0.29340425531914893</v>
      </c>
      <c r="X15" s="76">
        <f t="shared" si="2"/>
        <v>0.18999999999999995</v>
      </c>
      <c r="Y15" s="76">
        <f t="shared" si="3"/>
        <v>0.20899999999999996</v>
      </c>
      <c r="Z15" s="76">
        <f t="shared" si="4"/>
        <v>0</v>
      </c>
      <c r="AA15" s="76">
        <f t="shared" si="5"/>
        <v>0</v>
      </c>
      <c r="AB15" s="76">
        <f t="shared" si="6"/>
        <v>0</v>
      </c>
      <c r="AC15" s="76">
        <f t="shared" si="7"/>
        <v>0.15999999999999992</v>
      </c>
      <c r="AD15" s="76">
        <f t="shared" si="8"/>
        <v>8.0818638912388163E-2</v>
      </c>
      <c r="AE15" s="76">
        <f t="shared" si="9"/>
        <v>0.25362930000000006</v>
      </c>
      <c r="AF15" s="76">
        <f t="shared" si="10"/>
        <v>0.12000000000000011</v>
      </c>
      <c r="AG15" s="76">
        <f t="shared" si="11"/>
        <v>0.13333299999999992</v>
      </c>
      <c r="AH15" s="76">
        <f t="shared" si="12"/>
        <v>0.1333333333333333</v>
      </c>
      <c r="AI15" s="76">
        <f t="shared" si="13"/>
        <v>0</v>
      </c>
      <c r="AJ15" s="76">
        <f t="shared" si="14"/>
        <v>0.17999999999999994</v>
      </c>
      <c r="AK15" s="132"/>
      <c r="AL15" s="67">
        <v>-3.9818111975892245E-4</v>
      </c>
      <c r="AM15" s="111">
        <v>0.29340425531914893</v>
      </c>
      <c r="AN15" s="119">
        <f t="shared" si="49"/>
        <v>0.29340425531914893</v>
      </c>
      <c r="AO15" s="67">
        <v>0.18999999999999995</v>
      </c>
      <c r="AP15" s="73">
        <f t="shared" si="58"/>
        <v>0.20899999999999996</v>
      </c>
      <c r="AQ15" s="67">
        <v>0</v>
      </c>
      <c r="AR15" s="67">
        <v>0</v>
      </c>
      <c r="AS15" s="73">
        <f t="shared" si="61"/>
        <v>0</v>
      </c>
      <c r="AT15" s="67">
        <v>0.15999999999999992</v>
      </c>
      <c r="AU15" s="67">
        <v>8.0818638912388163E-2</v>
      </c>
      <c r="AV15" s="77">
        <v>0.25362930000000006</v>
      </c>
      <c r="AW15" s="67">
        <v>0.12000000000000011</v>
      </c>
      <c r="AX15" s="77">
        <v>0.13333299999999992</v>
      </c>
      <c r="AY15" s="67">
        <v>0.1333333333333333</v>
      </c>
      <c r="AZ15" s="67">
        <v>0</v>
      </c>
      <c r="BA15" s="67">
        <v>0.17999999999999994</v>
      </c>
      <c r="BB15" s="132"/>
      <c r="BC15" s="76">
        <f t="shared" si="52"/>
        <v>-3.9818111975892245E-4</v>
      </c>
      <c r="BD15" s="76">
        <f t="shared" si="15"/>
        <v>0.29340425531914893</v>
      </c>
      <c r="BE15" s="76">
        <f t="shared" si="16"/>
        <v>0.29340425531914893</v>
      </c>
      <c r="BF15" s="76">
        <f t="shared" si="17"/>
        <v>0.18999999999999995</v>
      </c>
      <c r="BG15" s="76">
        <f t="shared" si="18"/>
        <v>0.20899999999999996</v>
      </c>
      <c r="BH15" s="76">
        <f t="shared" si="19"/>
        <v>0</v>
      </c>
      <c r="BI15" s="76">
        <f t="shared" si="20"/>
        <v>0</v>
      </c>
      <c r="BJ15" s="76">
        <f t="shared" si="21"/>
        <v>0</v>
      </c>
      <c r="BK15" s="76">
        <f t="shared" si="22"/>
        <v>0.15999999999999992</v>
      </c>
      <c r="BL15" s="76">
        <f t="shared" si="23"/>
        <v>8.0818638912388163E-2</v>
      </c>
      <c r="BM15" s="76">
        <f t="shared" si="24"/>
        <v>0.25362930000000006</v>
      </c>
      <c r="BN15" s="76">
        <f t="shared" si="25"/>
        <v>0.12000000000000011</v>
      </c>
      <c r="BO15" s="76">
        <f t="shared" si="26"/>
        <v>0.13333299999999992</v>
      </c>
      <c r="BP15" s="76">
        <f t="shared" si="27"/>
        <v>0.1333333333333333</v>
      </c>
      <c r="BQ15" s="76">
        <f t="shared" si="28"/>
        <v>0</v>
      </c>
      <c r="BR15" s="76">
        <f t="shared" si="29"/>
        <v>0.17999999999999994</v>
      </c>
      <c r="BS15" s="132"/>
      <c r="BT15" s="67">
        <v>-3.5026606141956962E-2</v>
      </c>
      <c r="BU15" s="111">
        <v>0.29340425531914893</v>
      </c>
      <c r="BV15" s="119">
        <f t="shared" si="53"/>
        <v>0.29340425531914893</v>
      </c>
      <c r="BW15" s="67">
        <v>0.18999999999999995</v>
      </c>
      <c r="BX15" s="73">
        <f t="shared" si="59"/>
        <v>0.20899999999999996</v>
      </c>
      <c r="BY15" s="67">
        <v>0</v>
      </c>
      <c r="BZ15" s="67">
        <v>0</v>
      </c>
      <c r="CA15" s="73">
        <f t="shared" si="62"/>
        <v>0</v>
      </c>
      <c r="CB15" s="67">
        <v>0.15999999999999992</v>
      </c>
      <c r="CC15" s="67">
        <v>8.0818638912388163E-2</v>
      </c>
      <c r="CD15" s="77">
        <v>0.25362930000000006</v>
      </c>
      <c r="CE15" s="67">
        <v>0.12000000000000011</v>
      </c>
      <c r="CF15" s="77">
        <v>0.13333299999999992</v>
      </c>
      <c r="CG15" s="67">
        <v>0.1333333333333333</v>
      </c>
      <c r="CH15" s="67">
        <v>0</v>
      </c>
      <c r="CI15" s="67">
        <v>0.17999999999999994</v>
      </c>
      <c r="CJ15" s="132"/>
      <c r="CK15" s="76">
        <f t="shared" si="56"/>
        <v>-3.5026606141956962E-2</v>
      </c>
      <c r="CL15" s="76">
        <f t="shared" si="30"/>
        <v>0.29340425531914893</v>
      </c>
      <c r="CM15" s="76">
        <f t="shared" si="31"/>
        <v>0.29340425531914893</v>
      </c>
      <c r="CN15" s="76">
        <f t="shared" si="32"/>
        <v>0.18999999999999995</v>
      </c>
      <c r="CO15" s="76">
        <f t="shared" si="33"/>
        <v>0.20899999999999996</v>
      </c>
      <c r="CP15" s="76">
        <f t="shared" si="34"/>
        <v>0</v>
      </c>
      <c r="CQ15" s="76">
        <f t="shared" si="35"/>
        <v>0</v>
      </c>
      <c r="CR15" s="76">
        <f t="shared" si="36"/>
        <v>0</v>
      </c>
      <c r="CS15" s="76">
        <f t="shared" si="37"/>
        <v>0.15999999999999992</v>
      </c>
      <c r="CT15" s="76">
        <f t="shared" si="38"/>
        <v>8.0818638912388163E-2</v>
      </c>
      <c r="CU15" s="76">
        <f t="shared" si="39"/>
        <v>0.25362930000000006</v>
      </c>
      <c r="CV15" s="76">
        <f t="shared" si="40"/>
        <v>0.12000000000000011</v>
      </c>
      <c r="CW15" s="76">
        <f t="shared" si="41"/>
        <v>0.13333299999999992</v>
      </c>
      <c r="CX15" s="76">
        <f t="shared" si="42"/>
        <v>0.1333333333333333</v>
      </c>
      <c r="CY15" s="76">
        <f t="shared" si="43"/>
        <v>0</v>
      </c>
      <c r="CZ15" s="76">
        <f t="shared" si="44"/>
        <v>0.17999999999999994</v>
      </c>
      <c r="DA15" s="132"/>
      <c r="DB15" s="59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45"/>
      <c r="DR15" s="132"/>
      <c r="DS15" s="59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45"/>
      <c r="EI15" s="13"/>
      <c r="EJ15" s="13"/>
      <c r="EK15" s="13"/>
      <c r="EL15" s="13"/>
      <c r="EM15" s="13"/>
    </row>
    <row r="16" spans="1:143" outlineLevel="1" x14ac:dyDescent="0.3">
      <c r="B16" s="70" t="s">
        <v>26</v>
      </c>
      <c r="C16" s="71">
        <v>0.55000000000000004</v>
      </c>
      <c r="D16" s="72">
        <v>5.6230087926509187E-2</v>
      </c>
      <c r="E16" s="113">
        <v>0.29821739130434777</v>
      </c>
      <c r="F16" s="119">
        <f t="shared" si="45"/>
        <v>0.29821739130434777</v>
      </c>
      <c r="G16" s="65">
        <v>0.24</v>
      </c>
      <c r="H16" s="73">
        <f t="shared" si="57"/>
        <v>0.26400000000000001</v>
      </c>
      <c r="I16" s="65">
        <v>0</v>
      </c>
      <c r="J16" s="72">
        <v>0</v>
      </c>
      <c r="K16" s="73">
        <f t="shared" si="60"/>
        <v>0</v>
      </c>
      <c r="L16" s="72">
        <v>0.19999999999999996</v>
      </c>
      <c r="M16" s="65">
        <v>0.13547562359426824</v>
      </c>
      <c r="N16" s="74">
        <v>0.27</v>
      </c>
      <c r="O16" s="75">
        <v>0.19249999999999989</v>
      </c>
      <c r="P16" s="74">
        <v>0.18375400000000019</v>
      </c>
      <c r="Q16" s="72">
        <v>0.18375414934220036</v>
      </c>
      <c r="R16" s="72">
        <v>0</v>
      </c>
      <c r="S16" s="72">
        <v>0.21999999999999997</v>
      </c>
      <c r="T16" s="132"/>
      <c r="U16" s="76">
        <f t="shared" si="48"/>
        <v>5.6230087926509187E-2</v>
      </c>
      <c r="V16" s="76">
        <f t="shared" si="0"/>
        <v>0.29821739130434777</v>
      </c>
      <c r="W16" s="76">
        <f t="shared" si="1"/>
        <v>0.29821739130434777</v>
      </c>
      <c r="X16" s="76">
        <f t="shared" si="2"/>
        <v>0.24</v>
      </c>
      <c r="Y16" s="76">
        <f t="shared" si="3"/>
        <v>0.26400000000000001</v>
      </c>
      <c r="Z16" s="76">
        <f t="shared" si="4"/>
        <v>0</v>
      </c>
      <c r="AA16" s="76">
        <f t="shared" si="5"/>
        <v>0</v>
      </c>
      <c r="AB16" s="76">
        <f t="shared" si="6"/>
        <v>0</v>
      </c>
      <c r="AC16" s="76">
        <f t="shared" si="7"/>
        <v>0.19999999999999996</v>
      </c>
      <c r="AD16" s="76">
        <f t="shared" si="8"/>
        <v>0.13547562359426824</v>
      </c>
      <c r="AE16" s="76">
        <f t="shared" si="9"/>
        <v>0.27</v>
      </c>
      <c r="AF16" s="76">
        <f t="shared" si="10"/>
        <v>0.19249999999999989</v>
      </c>
      <c r="AG16" s="76">
        <f t="shared" si="11"/>
        <v>0.18375400000000019</v>
      </c>
      <c r="AH16" s="76">
        <f t="shared" si="12"/>
        <v>0.18375414934220036</v>
      </c>
      <c r="AI16" s="76">
        <f t="shared" si="13"/>
        <v>0</v>
      </c>
      <c r="AJ16" s="76">
        <f t="shared" si="14"/>
        <v>0.21999999999999997</v>
      </c>
      <c r="AK16" s="132"/>
      <c r="AL16" s="67">
        <v>1.9034386780418799E-2</v>
      </c>
      <c r="AM16" s="111">
        <v>0.29821739130434777</v>
      </c>
      <c r="AN16" s="119">
        <f t="shared" si="49"/>
        <v>0.29821739130434777</v>
      </c>
      <c r="AO16" s="67">
        <v>0.24</v>
      </c>
      <c r="AP16" s="73">
        <f t="shared" si="58"/>
        <v>0.26400000000000001</v>
      </c>
      <c r="AQ16" s="67">
        <v>0</v>
      </c>
      <c r="AR16" s="67">
        <v>0</v>
      </c>
      <c r="AS16" s="73">
        <f t="shared" si="61"/>
        <v>0</v>
      </c>
      <c r="AT16" s="67">
        <v>0.19999999999999996</v>
      </c>
      <c r="AU16" s="67">
        <v>0.13547562359426824</v>
      </c>
      <c r="AV16" s="77">
        <v>0.27</v>
      </c>
      <c r="AW16" s="67">
        <v>0.19249999999999989</v>
      </c>
      <c r="AX16" s="77">
        <v>0.18375400000000019</v>
      </c>
      <c r="AY16" s="67">
        <v>0.18375414934220036</v>
      </c>
      <c r="AZ16" s="67">
        <v>0</v>
      </c>
      <c r="BA16" s="67">
        <v>0.21999999999999997</v>
      </c>
      <c r="BB16" s="132"/>
      <c r="BC16" s="76">
        <f t="shared" si="52"/>
        <v>1.9034386780418799E-2</v>
      </c>
      <c r="BD16" s="76">
        <f t="shared" si="15"/>
        <v>0.29821739130434777</v>
      </c>
      <c r="BE16" s="76">
        <f t="shared" si="16"/>
        <v>0.29821739130434777</v>
      </c>
      <c r="BF16" s="76">
        <f t="shared" si="17"/>
        <v>0.24</v>
      </c>
      <c r="BG16" s="76">
        <f t="shared" si="18"/>
        <v>0.26400000000000001</v>
      </c>
      <c r="BH16" s="76">
        <f t="shared" si="19"/>
        <v>0</v>
      </c>
      <c r="BI16" s="76">
        <f t="shared" si="20"/>
        <v>0</v>
      </c>
      <c r="BJ16" s="76">
        <f t="shared" si="21"/>
        <v>0</v>
      </c>
      <c r="BK16" s="76">
        <f t="shared" si="22"/>
        <v>0.19999999999999996</v>
      </c>
      <c r="BL16" s="76">
        <f t="shared" si="23"/>
        <v>0.13547562359426824</v>
      </c>
      <c r="BM16" s="76">
        <f t="shared" si="24"/>
        <v>0.27</v>
      </c>
      <c r="BN16" s="76">
        <f t="shared" si="25"/>
        <v>0.19249999999999989</v>
      </c>
      <c r="BO16" s="76">
        <f t="shared" si="26"/>
        <v>0.18375400000000019</v>
      </c>
      <c r="BP16" s="76">
        <f t="shared" si="27"/>
        <v>0.18375414934220036</v>
      </c>
      <c r="BQ16" s="76">
        <f t="shared" si="28"/>
        <v>0</v>
      </c>
      <c r="BR16" s="76">
        <f t="shared" si="29"/>
        <v>0.21999999999999997</v>
      </c>
      <c r="BS16" s="132"/>
      <c r="BT16" s="67">
        <v>-1.8161314365671588E-2</v>
      </c>
      <c r="BU16" s="111">
        <v>0.29821739130434777</v>
      </c>
      <c r="BV16" s="119">
        <f t="shared" si="53"/>
        <v>0.29821739130434777</v>
      </c>
      <c r="BW16" s="67">
        <v>0.24</v>
      </c>
      <c r="BX16" s="73">
        <f t="shared" si="59"/>
        <v>0.26400000000000001</v>
      </c>
      <c r="BY16" s="67">
        <v>0</v>
      </c>
      <c r="BZ16" s="67">
        <v>0</v>
      </c>
      <c r="CA16" s="73">
        <f t="shared" si="62"/>
        <v>0</v>
      </c>
      <c r="CB16" s="67">
        <v>0.19999999999999996</v>
      </c>
      <c r="CC16" s="67">
        <v>0.13547562359426824</v>
      </c>
      <c r="CD16" s="77">
        <v>0.27</v>
      </c>
      <c r="CE16" s="67">
        <v>0.19249999999999989</v>
      </c>
      <c r="CF16" s="77">
        <v>0.18375400000000019</v>
      </c>
      <c r="CG16" s="67">
        <v>0.18375414934220036</v>
      </c>
      <c r="CH16" s="67">
        <v>0</v>
      </c>
      <c r="CI16" s="67">
        <v>0.21999999999999997</v>
      </c>
      <c r="CJ16" s="132"/>
      <c r="CK16" s="76">
        <f t="shared" si="56"/>
        <v>-1.8161314365671588E-2</v>
      </c>
      <c r="CL16" s="76">
        <f t="shared" si="30"/>
        <v>0.29821739130434777</v>
      </c>
      <c r="CM16" s="76">
        <f t="shared" si="31"/>
        <v>0.29821739130434777</v>
      </c>
      <c r="CN16" s="76">
        <f t="shared" si="32"/>
        <v>0.24</v>
      </c>
      <c r="CO16" s="76">
        <f t="shared" si="33"/>
        <v>0.26400000000000001</v>
      </c>
      <c r="CP16" s="76">
        <f t="shared" si="34"/>
        <v>0</v>
      </c>
      <c r="CQ16" s="76">
        <f t="shared" si="35"/>
        <v>0</v>
      </c>
      <c r="CR16" s="76">
        <f t="shared" si="36"/>
        <v>0</v>
      </c>
      <c r="CS16" s="76">
        <f t="shared" si="37"/>
        <v>0.19999999999999996</v>
      </c>
      <c r="CT16" s="76">
        <f t="shared" si="38"/>
        <v>0.13547562359426824</v>
      </c>
      <c r="CU16" s="76">
        <f t="shared" si="39"/>
        <v>0.27</v>
      </c>
      <c r="CV16" s="76">
        <f t="shared" si="40"/>
        <v>0.19249999999999989</v>
      </c>
      <c r="CW16" s="76">
        <f t="shared" si="41"/>
        <v>0.18375400000000019</v>
      </c>
      <c r="CX16" s="76">
        <f t="shared" si="42"/>
        <v>0.18375414934220036</v>
      </c>
      <c r="CY16" s="76">
        <f t="shared" si="43"/>
        <v>0</v>
      </c>
      <c r="CZ16" s="76">
        <f t="shared" si="44"/>
        <v>0.21999999999999997</v>
      </c>
      <c r="DA16" s="132"/>
      <c r="DB16" s="59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45"/>
      <c r="DR16" s="132"/>
      <c r="DS16" s="59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45"/>
      <c r="EI16" s="13"/>
      <c r="EJ16" s="13"/>
      <c r="EK16" s="13"/>
      <c r="EL16" s="13"/>
      <c r="EM16" s="13"/>
    </row>
    <row r="17" spans="1:143" outlineLevel="1" x14ac:dyDescent="0.3">
      <c r="B17" s="70" t="s">
        <v>28</v>
      </c>
      <c r="C17" s="71">
        <v>0.6</v>
      </c>
      <c r="D17" s="72">
        <v>8.0661882242446747E-2</v>
      </c>
      <c r="E17" s="113">
        <v>0.31404545454545452</v>
      </c>
      <c r="F17" s="119">
        <f t="shared" si="45"/>
        <v>0.31404545454545452</v>
      </c>
      <c r="G17" s="65">
        <v>0.32611764705882362</v>
      </c>
      <c r="H17" s="73">
        <f t="shared" si="57"/>
        <v>0.35872941176470602</v>
      </c>
      <c r="I17" s="65">
        <v>9.5199999999999729E-3</v>
      </c>
      <c r="J17" s="72">
        <v>1.208532E-2</v>
      </c>
      <c r="K17" s="73">
        <f t="shared" si="60"/>
        <v>1.3293852000000002E-2</v>
      </c>
      <c r="L17" s="72">
        <v>0.24</v>
      </c>
      <c r="M17" s="65">
        <v>0.15522116022857491</v>
      </c>
      <c r="N17" s="74">
        <v>0.32000000000000006</v>
      </c>
      <c r="O17" s="75">
        <v>0.21999999999999997</v>
      </c>
      <c r="P17" s="74">
        <v>0.21999999999999997</v>
      </c>
      <c r="Q17" s="72">
        <v>0.21999999999999997</v>
      </c>
      <c r="R17" s="72">
        <v>1.208532E-2</v>
      </c>
      <c r="S17" s="72">
        <v>0.26</v>
      </c>
      <c r="T17" s="132"/>
      <c r="U17" s="76">
        <f t="shared" si="48"/>
        <v>8.0661882242446747E-2</v>
      </c>
      <c r="V17" s="76">
        <f t="shared" si="0"/>
        <v>0.31404545454545452</v>
      </c>
      <c r="W17" s="76">
        <f t="shared" si="1"/>
        <v>0.31404545454545452</v>
      </c>
      <c r="X17" s="76">
        <f t="shared" si="2"/>
        <v>0.32611764705882362</v>
      </c>
      <c r="Y17" s="76">
        <f t="shared" si="3"/>
        <v>0.35872941176470602</v>
      </c>
      <c r="Z17" s="76">
        <f t="shared" si="4"/>
        <v>9.5199999999999729E-3</v>
      </c>
      <c r="AA17" s="76">
        <f t="shared" si="5"/>
        <v>1.208532E-2</v>
      </c>
      <c r="AB17" s="76">
        <f t="shared" si="6"/>
        <v>1.3293852000000002E-2</v>
      </c>
      <c r="AC17" s="76">
        <f t="shared" si="7"/>
        <v>0.24</v>
      </c>
      <c r="AD17" s="76">
        <f t="shared" si="8"/>
        <v>0.15522116022857491</v>
      </c>
      <c r="AE17" s="76">
        <f t="shared" si="9"/>
        <v>0.32000000000000006</v>
      </c>
      <c r="AF17" s="76">
        <f t="shared" si="10"/>
        <v>0.21999999999999997</v>
      </c>
      <c r="AG17" s="76">
        <f t="shared" si="11"/>
        <v>0.21999999999999997</v>
      </c>
      <c r="AH17" s="76">
        <f t="shared" si="12"/>
        <v>0.21999999999999997</v>
      </c>
      <c r="AI17" s="76">
        <f t="shared" si="13"/>
        <v>1.208532E-2</v>
      </c>
      <c r="AJ17" s="76">
        <f t="shared" si="14"/>
        <v>0.26</v>
      </c>
      <c r="AK17" s="132"/>
      <c r="AL17" s="67">
        <v>3.893281278789007E-2</v>
      </c>
      <c r="AM17" s="111">
        <v>0.31404545454545452</v>
      </c>
      <c r="AN17" s="119">
        <f t="shared" si="49"/>
        <v>0.31404545454545452</v>
      </c>
      <c r="AO17" s="67">
        <v>0.32611764705882362</v>
      </c>
      <c r="AP17" s="73">
        <f t="shared" si="58"/>
        <v>0.35872941176470602</v>
      </c>
      <c r="AQ17" s="67">
        <v>9.5199999999999729E-3</v>
      </c>
      <c r="AR17" s="67">
        <v>1.208532E-2</v>
      </c>
      <c r="AS17" s="73">
        <f t="shared" si="61"/>
        <v>1.3293852000000002E-2</v>
      </c>
      <c r="AT17" s="67">
        <v>0.24</v>
      </c>
      <c r="AU17" s="67">
        <v>0.15522116022857491</v>
      </c>
      <c r="AV17" s="77">
        <v>0.32000000000000006</v>
      </c>
      <c r="AW17" s="67">
        <v>0.21999999999999997</v>
      </c>
      <c r="AX17" s="77">
        <v>0.21999999999999997</v>
      </c>
      <c r="AY17" s="67">
        <v>0.21999999999999997</v>
      </c>
      <c r="AZ17" s="67">
        <v>1.208532E-2</v>
      </c>
      <c r="BA17" s="67">
        <v>0.26</v>
      </c>
      <c r="BB17" s="132"/>
      <c r="BC17" s="76">
        <f t="shared" si="52"/>
        <v>3.893281278789007E-2</v>
      </c>
      <c r="BD17" s="76">
        <f t="shared" si="15"/>
        <v>0.31404545454545452</v>
      </c>
      <c r="BE17" s="76">
        <f t="shared" si="16"/>
        <v>0.31404545454545452</v>
      </c>
      <c r="BF17" s="76">
        <f t="shared" si="17"/>
        <v>0.32611764705882362</v>
      </c>
      <c r="BG17" s="76">
        <f t="shared" si="18"/>
        <v>0.35872941176470602</v>
      </c>
      <c r="BH17" s="76">
        <f t="shared" si="19"/>
        <v>9.5199999999999729E-3</v>
      </c>
      <c r="BI17" s="76">
        <f t="shared" si="20"/>
        <v>1.208532E-2</v>
      </c>
      <c r="BJ17" s="76">
        <f t="shared" si="21"/>
        <v>1.3293852000000002E-2</v>
      </c>
      <c r="BK17" s="76">
        <f t="shared" si="22"/>
        <v>0.24</v>
      </c>
      <c r="BL17" s="76">
        <f t="shared" si="23"/>
        <v>0.15522116022857491</v>
      </c>
      <c r="BM17" s="76">
        <f t="shared" si="24"/>
        <v>0.32000000000000006</v>
      </c>
      <c r="BN17" s="76">
        <f t="shared" si="25"/>
        <v>0.21999999999999997</v>
      </c>
      <c r="BO17" s="76">
        <f t="shared" si="26"/>
        <v>0.21999999999999997</v>
      </c>
      <c r="BP17" s="76">
        <f t="shared" si="27"/>
        <v>0.21999999999999997</v>
      </c>
      <c r="BQ17" s="76">
        <f t="shared" si="28"/>
        <v>1.208532E-2</v>
      </c>
      <c r="BR17" s="76">
        <f t="shared" si="29"/>
        <v>0.26</v>
      </c>
      <c r="BS17" s="132"/>
      <c r="BT17" s="67">
        <v>-2.7962566666666078E-3</v>
      </c>
      <c r="BU17" s="111">
        <v>0.31404545454545452</v>
      </c>
      <c r="BV17" s="119">
        <f t="shared" si="53"/>
        <v>0.31404545454545452</v>
      </c>
      <c r="BW17" s="67">
        <v>0.32611764705882362</v>
      </c>
      <c r="BX17" s="73">
        <f t="shared" si="59"/>
        <v>0.35872941176470602</v>
      </c>
      <c r="BY17" s="67">
        <v>9.5199999999999729E-3</v>
      </c>
      <c r="BZ17" s="67">
        <v>1.208532E-2</v>
      </c>
      <c r="CA17" s="73">
        <f t="shared" si="62"/>
        <v>1.3293852000000002E-2</v>
      </c>
      <c r="CB17" s="67">
        <v>0.24</v>
      </c>
      <c r="CC17" s="67">
        <v>0.15522116022857491</v>
      </c>
      <c r="CD17" s="77">
        <v>0.32000000000000006</v>
      </c>
      <c r="CE17" s="67">
        <v>0.21999999999999997</v>
      </c>
      <c r="CF17" s="77">
        <v>0.21999999999999997</v>
      </c>
      <c r="CG17" s="67">
        <v>0.21999999999999997</v>
      </c>
      <c r="CH17" s="67">
        <v>1.208532E-2</v>
      </c>
      <c r="CI17" s="67">
        <v>0.26</v>
      </c>
      <c r="CJ17" s="132"/>
      <c r="CK17" s="76">
        <f t="shared" si="56"/>
        <v>-2.7962566666666078E-3</v>
      </c>
      <c r="CL17" s="76">
        <f t="shared" si="30"/>
        <v>0.31404545454545452</v>
      </c>
      <c r="CM17" s="76">
        <f t="shared" si="31"/>
        <v>0.31404545454545452</v>
      </c>
      <c r="CN17" s="76">
        <f t="shared" si="32"/>
        <v>0.32611764705882362</v>
      </c>
      <c r="CO17" s="76">
        <f t="shared" si="33"/>
        <v>0.35872941176470602</v>
      </c>
      <c r="CP17" s="76">
        <f t="shared" si="34"/>
        <v>9.5199999999999729E-3</v>
      </c>
      <c r="CQ17" s="76">
        <f t="shared" si="35"/>
        <v>1.208532E-2</v>
      </c>
      <c r="CR17" s="76">
        <f t="shared" si="36"/>
        <v>1.3293852000000002E-2</v>
      </c>
      <c r="CS17" s="76">
        <f t="shared" si="37"/>
        <v>0.24</v>
      </c>
      <c r="CT17" s="76">
        <f t="shared" si="38"/>
        <v>0.15522116022857491</v>
      </c>
      <c r="CU17" s="76">
        <f t="shared" si="39"/>
        <v>0.32000000000000006</v>
      </c>
      <c r="CV17" s="76">
        <f t="shared" si="40"/>
        <v>0.21999999999999997</v>
      </c>
      <c r="CW17" s="76">
        <f t="shared" si="41"/>
        <v>0.21999999999999997</v>
      </c>
      <c r="CX17" s="76">
        <f t="shared" si="42"/>
        <v>0.21999999999999997</v>
      </c>
      <c r="CY17" s="76">
        <f t="shared" si="43"/>
        <v>1.208532E-2</v>
      </c>
      <c r="CZ17" s="76">
        <f t="shared" si="44"/>
        <v>0.26</v>
      </c>
      <c r="DA17" s="132"/>
      <c r="DB17" s="59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45"/>
      <c r="DR17" s="132"/>
      <c r="DS17" s="59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45"/>
      <c r="EI17" s="13"/>
      <c r="EJ17" s="13"/>
      <c r="EK17" s="13"/>
      <c r="EL17" s="13"/>
      <c r="EM17" s="13"/>
    </row>
    <row r="18" spans="1:143" outlineLevel="1" x14ac:dyDescent="0.3">
      <c r="B18" s="70" t="s">
        <v>30</v>
      </c>
      <c r="C18" s="71">
        <v>0.65</v>
      </c>
      <c r="D18" s="72">
        <v>0.22008060843414357</v>
      </c>
      <c r="E18" s="113">
        <v>0.57540088997007421</v>
      </c>
      <c r="F18" s="119">
        <f t="shared" si="45"/>
        <v>0.57540088997007421</v>
      </c>
      <c r="G18" s="65">
        <v>0.51730088997007417</v>
      </c>
      <c r="H18" s="73">
        <f t="shared" si="57"/>
        <v>0.56903097896708166</v>
      </c>
      <c r="I18" s="65">
        <v>0.19297088997007439</v>
      </c>
      <c r="J18" s="72">
        <v>0.20375730997007427</v>
      </c>
      <c r="K18" s="73">
        <f t="shared" si="60"/>
        <v>0.22413304096708173</v>
      </c>
      <c r="L18" s="72">
        <v>0.42567898997007414</v>
      </c>
      <c r="M18" s="65">
        <v>0.31169751135910428</v>
      </c>
      <c r="N18" s="74">
        <v>0.59940088997007424</v>
      </c>
      <c r="O18" s="75">
        <v>0.38040088997007437</v>
      </c>
      <c r="P18" s="74">
        <v>0.48425768997007435</v>
      </c>
      <c r="Q18" s="72">
        <v>0.48425803282721724</v>
      </c>
      <c r="R18" s="72">
        <v>0.20375730997007427</v>
      </c>
      <c r="S18" s="72">
        <v>0.45540088997007433</v>
      </c>
      <c r="T18" s="132"/>
      <c r="U18" s="76">
        <f t="shared" si="48"/>
        <v>0.22008060843414357</v>
      </c>
      <c r="V18" s="76">
        <f t="shared" si="0"/>
        <v>0.57540088997007421</v>
      </c>
      <c r="W18" s="76">
        <f t="shared" si="1"/>
        <v>0.57540088997007421</v>
      </c>
      <c r="X18" s="76">
        <f t="shared" si="2"/>
        <v>0.51730088997007417</v>
      </c>
      <c r="Y18" s="76">
        <f t="shared" si="3"/>
        <v>0.56903097896708166</v>
      </c>
      <c r="Z18" s="76">
        <f t="shared" si="4"/>
        <v>0.19297088997007439</v>
      </c>
      <c r="AA18" s="76">
        <f t="shared" si="5"/>
        <v>0.20375730997007427</v>
      </c>
      <c r="AB18" s="76">
        <f t="shared" si="6"/>
        <v>0.22413304096708173</v>
      </c>
      <c r="AC18" s="76">
        <f t="shared" si="7"/>
        <v>0.42567898997007414</v>
      </c>
      <c r="AD18" s="76">
        <f t="shared" si="8"/>
        <v>0.31169751135910428</v>
      </c>
      <c r="AE18" s="76">
        <f t="shared" si="9"/>
        <v>0.59940088997007424</v>
      </c>
      <c r="AF18" s="76">
        <f t="shared" si="10"/>
        <v>0.38040088997007437</v>
      </c>
      <c r="AG18" s="76">
        <f t="shared" si="11"/>
        <v>0.48425768997007435</v>
      </c>
      <c r="AH18" s="76">
        <f t="shared" si="12"/>
        <v>0.48425803282721724</v>
      </c>
      <c r="AI18" s="76">
        <f t="shared" si="13"/>
        <v>0.20375730997007427</v>
      </c>
      <c r="AJ18" s="76">
        <f t="shared" si="14"/>
        <v>0.45540088997007433</v>
      </c>
      <c r="AK18" s="132"/>
      <c r="AL18" s="67">
        <v>0.11409207671707178</v>
      </c>
      <c r="AM18" s="111">
        <v>0.43999999999999995</v>
      </c>
      <c r="AN18" s="119">
        <f t="shared" si="49"/>
        <v>0.43999999999999995</v>
      </c>
      <c r="AO18" s="67">
        <v>0.38189999999999991</v>
      </c>
      <c r="AP18" s="73">
        <f t="shared" si="58"/>
        <v>0.42008999999999991</v>
      </c>
      <c r="AQ18" s="67">
        <v>5.7570000000000121E-2</v>
      </c>
      <c r="AR18" s="67">
        <v>6.8356420000000001E-2</v>
      </c>
      <c r="AS18" s="73">
        <f t="shared" si="61"/>
        <v>7.5192062000000004E-2</v>
      </c>
      <c r="AT18" s="67">
        <v>0.29027809999999987</v>
      </c>
      <c r="AU18" s="67">
        <v>0.17629662138903002</v>
      </c>
      <c r="AV18" s="77">
        <v>0.46399999999999997</v>
      </c>
      <c r="AW18" s="67">
        <v>0.24500000000000011</v>
      </c>
      <c r="AX18" s="77">
        <v>0.34885680000000008</v>
      </c>
      <c r="AY18" s="67">
        <v>0.34885714285714298</v>
      </c>
      <c r="AZ18" s="67">
        <v>6.8356420000000001E-2</v>
      </c>
      <c r="BA18" s="67">
        <v>0.32000000000000006</v>
      </c>
      <c r="BB18" s="132"/>
      <c r="BC18" s="76">
        <f t="shared" si="52"/>
        <v>0.11409207671707178</v>
      </c>
      <c r="BD18" s="76">
        <f t="shared" si="15"/>
        <v>0.43999999999999995</v>
      </c>
      <c r="BE18" s="76">
        <f t="shared" si="16"/>
        <v>0.43999999999999995</v>
      </c>
      <c r="BF18" s="76">
        <f t="shared" si="17"/>
        <v>0.38189999999999991</v>
      </c>
      <c r="BG18" s="76">
        <f t="shared" si="18"/>
        <v>0.42008999999999991</v>
      </c>
      <c r="BH18" s="76">
        <f t="shared" si="19"/>
        <v>5.7570000000000121E-2</v>
      </c>
      <c r="BI18" s="76">
        <f t="shared" si="20"/>
        <v>6.8356420000000001E-2</v>
      </c>
      <c r="BJ18" s="76">
        <f t="shared" si="21"/>
        <v>7.5192062000000004E-2</v>
      </c>
      <c r="BK18" s="76">
        <f t="shared" si="22"/>
        <v>0.29027809999999987</v>
      </c>
      <c r="BL18" s="76">
        <f t="shared" si="23"/>
        <v>0.17629662138903002</v>
      </c>
      <c r="BM18" s="76">
        <f t="shared" si="24"/>
        <v>0.46399999999999997</v>
      </c>
      <c r="BN18" s="76">
        <f t="shared" si="25"/>
        <v>0.24500000000000011</v>
      </c>
      <c r="BO18" s="76">
        <f t="shared" si="26"/>
        <v>0.34885680000000008</v>
      </c>
      <c r="BP18" s="76">
        <f t="shared" si="27"/>
        <v>0.34885714285714298</v>
      </c>
      <c r="BQ18" s="76">
        <f t="shared" si="28"/>
        <v>6.8356420000000001E-2</v>
      </c>
      <c r="BR18" s="76">
        <f t="shared" si="29"/>
        <v>0.32000000000000006</v>
      </c>
      <c r="BS18" s="132"/>
      <c r="BT18" s="67">
        <v>8.1035449999999898E-3</v>
      </c>
      <c r="BU18" s="111">
        <v>0.43999999999999995</v>
      </c>
      <c r="BV18" s="119">
        <f t="shared" si="53"/>
        <v>0.43999999999999995</v>
      </c>
      <c r="BW18" s="67">
        <v>0.38189999999999991</v>
      </c>
      <c r="BX18" s="73">
        <f t="shared" si="59"/>
        <v>0.42008999999999991</v>
      </c>
      <c r="BY18" s="67">
        <v>5.7570000000000121E-2</v>
      </c>
      <c r="BZ18" s="67">
        <v>6.8356420000000001E-2</v>
      </c>
      <c r="CA18" s="73">
        <f t="shared" si="62"/>
        <v>7.5192062000000004E-2</v>
      </c>
      <c r="CB18" s="67">
        <v>0.29027809999999987</v>
      </c>
      <c r="CC18" s="67">
        <v>0.17629662138903002</v>
      </c>
      <c r="CD18" s="77">
        <v>0.46399999999999997</v>
      </c>
      <c r="CE18" s="67">
        <v>0.24500000000000011</v>
      </c>
      <c r="CF18" s="77">
        <v>0.34885680000000008</v>
      </c>
      <c r="CG18" s="67">
        <v>0.34885714285714298</v>
      </c>
      <c r="CH18" s="67">
        <v>6.8356420000000001E-2</v>
      </c>
      <c r="CI18" s="67">
        <v>0.32000000000000006</v>
      </c>
      <c r="CJ18" s="132"/>
      <c r="CK18" s="76">
        <f t="shared" si="56"/>
        <v>8.1035449999999898E-3</v>
      </c>
      <c r="CL18" s="76">
        <f t="shared" si="30"/>
        <v>0.43999999999999995</v>
      </c>
      <c r="CM18" s="76">
        <f t="shared" si="31"/>
        <v>0.43999999999999995</v>
      </c>
      <c r="CN18" s="76">
        <f t="shared" si="32"/>
        <v>0.38189999999999991</v>
      </c>
      <c r="CO18" s="76">
        <f t="shared" si="33"/>
        <v>0.42008999999999991</v>
      </c>
      <c r="CP18" s="76">
        <f t="shared" si="34"/>
        <v>5.7570000000000121E-2</v>
      </c>
      <c r="CQ18" s="76">
        <f t="shared" si="35"/>
        <v>6.8356420000000001E-2</v>
      </c>
      <c r="CR18" s="76">
        <f t="shared" si="36"/>
        <v>7.5192062000000004E-2</v>
      </c>
      <c r="CS18" s="76">
        <f t="shared" si="37"/>
        <v>0.29027809999999987</v>
      </c>
      <c r="CT18" s="76">
        <f t="shared" si="38"/>
        <v>0.17629662138903002</v>
      </c>
      <c r="CU18" s="76">
        <f t="shared" si="39"/>
        <v>0.46399999999999997</v>
      </c>
      <c r="CV18" s="76">
        <f t="shared" si="40"/>
        <v>0.24500000000000011</v>
      </c>
      <c r="CW18" s="76">
        <f t="shared" si="41"/>
        <v>0.34885680000000008</v>
      </c>
      <c r="CX18" s="76">
        <f t="shared" si="42"/>
        <v>0.34885714285714298</v>
      </c>
      <c r="CY18" s="76">
        <f t="shared" si="43"/>
        <v>6.8356420000000001E-2</v>
      </c>
      <c r="CZ18" s="76">
        <f t="shared" si="44"/>
        <v>0.32000000000000006</v>
      </c>
      <c r="DA18" s="132"/>
      <c r="DB18" s="59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45"/>
      <c r="DR18" s="132"/>
      <c r="DS18" s="59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45"/>
      <c r="EI18" s="13"/>
      <c r="EJ18" s="13"/>
      <c r="EK18" s="13"/>
      <c r="EL18" s="13"/>
      <c r="EM18" s="13"/>
    </row>
    <row r="19" spans="1:143" outlineLevel="1" x14ac:dyDescent="0.3">
      <c r="B19" s="70" t="s">
        <v>32</v>
      </c>
      <c r="C19" s="71">
        <v>0.7</v>
      </c>
      <c r="D19" s="72">
        <v>0.52768855161290285</v>
      </c>
      <c r="E19" s="113">
        <v>0.6632699843898926</v>
      </c>
      <c r="F19" s="119">
        <f t="shared" si="45"/>
        <v>0.6632699843898926</v>
      </c>
      <c r="G19" s="65">
        <v>0.58509607134641439</v>
      </c>
      <c r="H19" s="73">
        <f t="shared" si="57"/>
        <v>0.64360567848105588</v>
      </c>
      <c r="I19" s="65">
        <v>0.21246607134641438</v>
      </c>
      <c r="J19" s="72">
        <v>0.27509607134641445</v>
      </c>
      <c r="K19" s="73">
        <f t="shared" si="60"/>
        <v>0.30260567848105591</v>
      </c>
      <c r="L19" s="72">
        <v>0.47509607134641452</v>
      </c>
      <c r="M19" s="65">
        <v>0.43640696462520889</v>
      </c>
      <c r="N19" s="74">
        <v>0.62509607134641443</v>
      </c>
      <c r="O19" s="75">
        <v>0.40509607134641445</v>
      </c>
      <c r="P19" s="74">
        <v>0.57252447134641415</v>
      </c>
      <c r="Q19" s="72">
        <v>0.57252464277498571</v>
      </c>
      <c r="R19" s="72">
        <v>0.27509607134641445</v>
      </c>
      <c r="S19" s="72">
        <v>0.51509607134641433</v>
      </c>
      <c r="T19" s="132"/>
      <c r="U19" s="76">
        <f t="shared" si="48"/>
        <v>0.52768855161290285</v>
      </c>
      <c r="V19" s="76">
        <f t="shared" si="0"/>
        <v>0.6632699843898926</v>
      </c>
      <c r="W19" s="76">
        <f t="shared" si="1"/>
        <v>0.6632699843898926</v>
      </c>
      <c r="X19" s="76">
        <f t="shared" si="2"/>
        <v>0.58509607134641439</v>
      </c>
      <c r="Y19" s="76">
        <f t="shared" si="3"/>
        <v>0.64360567848105588</v>
      </c>
      <c r="Z19" s="76">
        <f t="shared" si="4"/>
        <v>0.21246607134641438</v>
      </c>
      <c r="AA19" s="76">
        <f t="shared" si="5"/>
        <v>0.27509607134641445</v>
      </c>
      <c r="AB19" s="76">
        <f t="shared" si="6"/>
        <v>0.30260567848105591</v>
      </c>
      <c r="AC19" s="76">
        <f t="shared" si="7"/>
        <v>0.47509607134641452</v>
      </c>
      <c r="AD19" s="76">
        <f t="shared" si="8"/>
        <v>0.43640696462520889</v>
      </c>
      <c r="AE19" s="76">
        <f t="shared" si="9"/>
        <v>0.62509607134641443</v>
      </c>
      <c r="AF19" s="76">
        <f t="shared" si="10"/>
        <v>0.40509607134641445</v>
      </c>
      <c r="AG19" s="76">
        <f t="shared" si="11"/>
        <v>0.57252447134641415</v>
      </c>
      <c r="AH19" s="76">
        <f t="shared" si="12"/>
        <v>0.57252464277498571</v>
      </c>
      <c r="AI19" s="76">
        <f t="shared" si="13"/>
        <v>0.27509607134641445</v>
      </c>
      <c r="AJ19" s="76">
        <f t="shared" si="14"/>
        <v>0.51509607134641433</v>
      </c>
      <c r="AK19" s="132"/>
      <c r="AL19" s="67">
        <v>0.27897127937788002</v>
      </c>
      <c r="AM19" s="111">
        <v>0.54618230217624264</v>
      </c>
      <c r="AN19" s="119">
        <f t="shared" si="49"/>
        <v>0.54618230217624264</v>
      </c>
      <c r="AO19" s="67">
        <v>0.46800838913276444</v>
      </c>
      <c r="AP19" s="73">
        <f t="shared" si="58"/>
        <v>0.5148092280460409</v>
      </c>
      <c r="AQ19" s="67">
        <v>9.5378389132764418E-2</v>
      </c>
      <c r="AR19" s="67">
        <v>0.16750923000000001</v>
      </c>
      <c r="AS19" s="73">
        <f t="shared" si="61"/>
        <v>0.18426015300000004</v>
      </c>
      <c r="AT19" s="67">
        <v>0.35800838913276456</v>
      </c>
      <c r="AU19" s="67">
        <v>0.31931928241155894</v>
      </c>
      <c r="AV19" s="77">
        <v>0.50800838913276447</v>
      </c>
      <c r="AW19" s="67">
        <v>0.2880083891327645</v>
      </c>
      <c r="AX19" s="77">
        <v>0.4554367891327642</v>
      </c>
      <c r="AY19" s="67">
        <v>0.45543696056133576</v>
      </c>
      <c r="AZ19" s="67">
        <v>0.16750923000000001</v>
      </c>
      <c r="BA19" s="67">
        <v>0.39800838913276437</v>
      </c>
      <c r="BB19" s="132"/>
      <c r="BC19" s="76">
        <f t="shared" si="52"/>
        <v>0.27897127937788002</v>
      </c>
      <c r="BD19" s="76">
        <f t="shared" si="15"/>
        <v>0.54618230217624264</v>
      </c>
      <c r="BE19" s="76">
        <f t="shared" si="16"/>
        <v>0.54618230217624264</v>
      </c>
      <c r="BF19" s="76">
        <f t="shared" si="17"/>
        <v>0.46800838913276444</v>
      </c>
      <c r="BG19" s="76">
        <f t="shared" si="18"/>
        <v>0.5148092280460409</v>
      </c>
      <c r="BH19" s="76">
        <f t="shared" si="19"/>
        <v>9.5378389132764418E-2</v>
      </c>
      <c r="BI19" s="76">
        <f t="shared" si="20"/>
        <v>0.16750923000000001</v>
      </c>
      <c r="BJ19" s="76">
        <f t="shared" si="21"/>
        <v>0.18426015300000004</v>
      </c>
      <c r="BK19" s="76">
        <f t="shared" si="22"/>
        <v>0.35800838913276456</v>
      </c>
      <c r="BL19" s="76">
        <f t="shared" si="23"/>
        <v>0.31931928241155894</v>
      </c>
      <c r="BM19" s="76">
        <f t="shared" si="24"/>
        <v>0.50800838913276447</v>
      </c>
      <c r="BN19" s="76">
        <f t="shared" si="25"/>
        <v>0.2880083891327645</v>
      </c>
      <c r="BO19" s="76">
        <f t="shared" si="26"/>
        <v>0.4554367891327642</v>
      </c>
      <c r="BP19" s="76">
        <f t="shared" si="27"/>
        <v>0.45543696056133576</v>
      </c>
      <c r="BQ19" s="76">
        <f t="shared" si="28"/>
        <v>0.16750923000000001</v>
      </c>
      <c r="BR19" s="76">
        <f t="shared" si="29"/>
        <v>0.39800838913276437</v>
      </c>
      <c r="BS19" s="132"/>
      <c r="BT19" s="67">
        <v>3.0254007142857198E-2</v>
      </c>
      <c r="BU19" s="111">
        <v>0.53817391304347817</v>
      </c>
      <c r="BV19" s="119">
        <f t="shared" si="53"/>
        <v>0.53817391304347817</v>
      </c>
      <c r="BW19" s="67">
        <v>0.45999999999999996</v>
      </c>
      <c r="BX19" s="73">
        <f t="shared" si="59"/>
        <v>0.50600000000000001</v>
      </c>
      <c r="BY19" s="67">
        <v>8.7369999999999948E-2</v>
      </c>
      <c r="BZ19" s="67">
        <v>0.15</v>
      </c>
      <c r="CA19" s="73">
        <f t="shared" si="62"/>
        <v>0.16500000000000001</v>
      </c>
      <c r="CB19" s="67">
        <v>0.35000000000000009</v>
      </c>
      <c r="CC19" s="67">
        <v>0.31131089327879446</v>
      </c>
      <c r="CD19" s="77">
        <v>0.5</v>
      </c>
      <c r="CE19" s="67">
        <v>0.28000000000000003</v>
      </c>
      <c r="CF19" s="77">
        <v>0.44742839999999973</v>
      </c>
      <c r="CG19" s="67">
        <v>0.44742857142857129</v>
      </c>
      <c r="CH19" s="67">
        <v>0.15</v>
      </c>
      <c r="CI19" s="67">
        <v>0.3899999999999999</v>
      </c>
      <c r="CJ19" s="132"/>
      <c r="CK19" s="76">
        <f t="shared" si="56"/>
        <v>3.0254007142857198E-2</v>
      </c>
      <c r="CL19" s="76">
        <f t="shared" si="30"/>
        <v>0.53817391304347817</v>
      </c>
      <c r="CM19" s="76">
        <f t="shared" si="31"/>
        <v>0.53817391304347817</v>
      </c>
      <c r="CN19" s="76">
        <f t="shared" si="32"/>
        <v>0.45999999999999996</v>
      </c>
      <c r="CO19" s="76">
        <f t="shared" si="33"/>
        <v>0.50600000000000001</v>
      </c>
      <c r="CP19" s="76">
        <f t="shared" si="34"/>
        <v>8.7369999999999948E-2</v>
      </c>
      <c r="CQ19" s="76">
        <f t="shared" si="35"/>
        <v>0.15</v>
      </c>
      <c r="CR19" s="76">
        <f t="shared" si="36"/>
        <v>0.16500000000000001</v>
      </c>
      <c r="CS19" s="76">
        <f t="shared" si="37"/>
        <v>0.35000000000000009</v>
      </c>
      <c r="CT19" s="76">
        <f t="shared" si="38"/>
        <v>0.31131089327879446</v>
      </c>
      <c r="CU19" s="76">
        <f t="shared" si="39"/>
        <v>0.5</v>
      </c>
      <c r="CV19" s="76">
        <f t="shared" si="40"/>
        <v>0.28000000000000003</v>
      </c>
      <c r="CW19" s="76">
        <f t="shared" si="41"/>
        <v>0.44742839999999973</v>
      </c>
      <c r="CX19" s="76">
        <f t="shared" si="42"/>
        <v>0.44742857142857129</v>
      </c>
      <c r="CY19" s="76">
        <f t="shared" si="43"/>
        <v>0.15</v>
      </c>
      <c r="CZ19" s="76">
        <f t="shared" si="44"/>
        <v>0.3899999999999999</v>
      </c>
      <c r="DA19" s="132"/>
      <c r="DB19" s="59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45"/>
      <c r="DR19" s="132"/>
      <c r="DS19" s="59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45"/>
      <c r="EI19" s="13"/>
      <c r="EJ19" s="13"/>
      <c r="EK19" s="13"/>
      <c r="EL19" s="13"/>
      <c r="EM19" s="13"/>
    </row>
    <row r="20" spans="1:143" outlineLevel="1" x14ac:dyDescent="0.3">
      <c r="B20" s="70" t="s">
        <v>34</v>
      </c>
      <c r="C20" s="71">
        <v>0.75</v>
      </c>
      <c r="D20" s="72">
        <v>0.6983845751633988</v>
      </c>
      <c r="E20" s="113">
        <v>1.0831233124984505</v>
      </c>
      <c r="F20" s="119">
        <f t="shared" si="45"/>
        <v>1.0831233124984505</v>
      </c>
      <c r="G20" s="65">
        <v>0.98525762327843736</v>
      </c>
      <c r="H20" s="73">
        <f t="shared" si="57"/>
        <v>1.0837833856062811</v>
      </c>
      <c r="I20" s="65">
        <v>0.56316331249845053</v>
      </c>
      <c r="J20" s="72">
        <v>0.72806331249845047</v>
      </c>
      <c r="K20" s="73">
        <f t="shared" si="60"/>
        <v>0.80086964374829561</v>
      </c>
      <c r="L20" s="72">
        <v>0.87876331249845041</v>
      </c>
      <c r="M20" s="65">
        <v>0.80178789773155534</v>
      </c>
      <c r="N20" s="74">
        <v>1.0387633124984506</v>
      </c>
      <c r="O20" s="75">
        <v>0.76626331249845059</v>
      </c>
      <c r="P20" s="74">
        <v>1.0087633124984505</v>
      </c>
      <c r="Q20" s="72">
        <v>1.0087633124984505</v>
      </c>
      <c r="R20" s="72">
        <v>0.72806331249845047</v>
      </c>
      <c r="S20" s="72">
        <v>0.92876331249845046</v>
      </c>
      <c r="T20" s="132"/>
      <c r="U20" s="76">
        <f t="shared" si="48"/>
        <v>0.6983845751633988</v>
      </c>
      <c r="V20" s="76">
        <f t="shared" si="0"/>
        <v>1.0831233124984505</v>
      </c>
      <c r="W20" s="76">
        <f t="shared" si="1"/>
        <v>1.0831233124984505</v>
      </c>
      <c r="X20" s="76">
        <f t="shared" si="2"/>
        <v>0.98525762327843736</v>
      </c>
      <c r="Y20" s="76">
        <f t="shared" si="3"/>
        <v>1.0837833856062811</v>
      </c>
      <c r="Z20" s="76">
        <f t="shared" si="4"/>
        <v>0.56316331249845053</v>
      </c>
      <c r="AA20" s="76">
        <f t="shared" si="5"/>
        <v>0.72806331249845047</v>
      </c>
      <c r="AB20" s="76">
        <f t="shared" si="6"/>
        <v>0.80086964374829561</v>
      </c>
      <c r="AC20" s="76">
        <f t="shared" si="7"/>
        <v>0.87876331249845041</v>
      </c>
      <c r="AD20" s="76">
        <f t="shared" si="8"/>
        <v>0.80178789773155534</v>
      </c>
      <c r="AE20" s="76">
        <f t="shared" si="9"/>
        <v>1.0387633124984506</v>
      </c>
      <c r="AF20" s="76">
        <f t="shared" si="10"/>
        <v>0.76626331249845059</v>
      </c>
      <c r="AG20" s="76">
        <f t="shared" si="11"/>
        <v>1.0087633124984505</v>
      </c>
      <c r="AH20" s="76">
        <f t="shared" si="12"/>
        <v>1.0087633124984505</v>
      </c>
      <c r="AI20" s="76">
        <f t="shared" si="13"/>
        <v>0.72806331249845047</v>
      </c>
      <c r="AJ20" s="76">
        <f t="shared" si="14"/>
        <v>0.92876331249845046</v>
      </c>
      <c r="AK20" s="132"/>
      <c r="AL20" s="67">
        <v>0.37742338596076697</v>
      </c>
      <c r="AM20" s="111">
        <v>0.75083128156919243</v>
      </c>
      <c r="AN20" s="119">
        <f t="shared" si="49"/>
        <v>0.75083128156919243</v>
      </c>
      <c r="AO20" s="67">
        <v>0.65296559234917928</v>
      </c>
      <c r="AP20" s="73">
        <f t="shared" si="58"/>
        <v>0.71826215158409723</v>
      </c>
      <c r="AQ20" s="67">
        <v>0.23087128156919245</v>
      </c>
      <c r="AR20" s="67">
        <v>0.35464587185503316</v>
      </c>
      <c r="AS20" s="73">
        <f t="shared" si="61"/>
        <v>0.39011045904053648</v>
      </c>
      <c r="AT20" s="67">
        <v>0.54647128156919234</v>
      </c>
      <c r="AU20" s="67">
        <v>0.46949586680229727</v>
      </c>
      <c r="AV20" s="77">
        <v>0.70647128156919248</v>
      </c>
      <c r="AW20" s="67">
        <v>0.43397128156919251</v>
      </c>
      <c r="AX20" s="77">
        <v>0.67647128156919245</v>
      </c>
      <c r="AY20" s="67">
        <v>0.67647128156919245</v>
      </c>
      <c r="AZ20" s="67">
        <v>0.35464587185503316</v>
      </c>
      <c r="BA20" s="67">
        <v>0.59647128156919238</v>
      </c>
      <c r="BB20" s="132"/>
      <c r="BC20" s="76">
        <f t="shared" si="52"/>
        <v>0.37742338596076697</v>
      </c>
      <c r="BD20" s="76">
        <f t="shared" si="15"/>
        <v>0.75083128156919243</v>
      </c>
      <c r="BE20" s="76">
        <f t="shared" si="16"/>
        <v>0.75083128156919243</v>
      </c>
      <c r="BF20" s="76">
        <f t="shared" si="17"/>
        <v>0.65296559234917928</v>
      </c>
      <c r="BG20" s="76">
        <f t="shared" si="18"/>
        <v>0.71826215158409723</v>
      </c>
      <c r="BH20" s="76">
        <f t="shared" si="19"/>
        <v>0.23087128156919245</v>
      </c>
      <c r="BI20" s="76">
        <f t="shared" si="20"/>
        <v>0.35464587185503316</v>
      </c>
      <c r="BJ20" s="76">
        <f t="shared" si="21"/>
        <v>0.39011045904053648</v>
      </c>
      <c r="BK20" s="76">
        <f t="shared" si="22"/>
        <v>0.54647128156919234</v>
      </c>
      <c r="BL20" s="76">
        <f t="shared" si="23"/>
        <v>0.46949586680229727</v>
      </c>
      <c r="BM20" s="76">
        <f t="shared" si="24"/>
        <v>0.70647128156919248</v>
      </c>
      <c r="BN20" s="76">
        <f t="shared" si="25"/>
        <v>0.43397128156919251</v>
      </c>
      <c r="BO20" s="76">
        <f t="shared" si="26"/>
        <v>0.67647128156919245</v>
      </c>
      <c r="BP20" s="76">
        <f t="shared" si="27"/>
        <v>0.67647128156919245</v>
      </c>
      <c r="BQ20" s="76">
        <f t="shared" si="28"/>
        <v>0.35464587185503316</v>
      </c>
      <c r="BR20" s="76">
        <f t="shared" si="29"/>
        <v>0.59647128156919238</v>
      </c>
      <c r="BS20" s="132"/>
      <c r="BT20" s="67">
        <v>5.646219675813513E-2</v>
      </c>
      <c r="BU20" s="111">
        <v>0.64436000000000004</v>
      </c>
      <c r="BV20" s="119">
        <f t="shared" si="53"/>
        <v>0.64436000000000004</v>
      </c>
      <c r="BW20" s="67">
        <v>0.54649431077998689</v>
      </c>
      <c r="BX20" s="73">
        <f t="shared" si="59"/>
        <v>0.60114374185798558</v>
      </c>
      <c r="BY20" s="67">
        <v>0.12440000000000007</v>
      </c>
      <c r="BZ20" s="67">
        <v>0.2893</v>
      </c>
      <c r="CA20" s="73">
        <f t="shared" si="62"/>
        <v>0.31823000000000001</v>
      </c>
      <c r="CB20" s="67">
        <v>0.43999999999999995</v>
      </c>
      <c r="CC20" s="67">
        <v>0.36302458523310488</v>
      </c>
      <c r="CD20" s="77">
        <v>0.60000000000000009</v>
      </c>
      <c r="CE20" s="67">
        <v>0.32750000000000012</v>
      </c>
      <c r="CF20" s="77">
        <v>0.57000000000000006</v>
      </c>
      <c r="CG20" s="67">
        <v>0.57000000000000006</v>
      </c>
      <c r="CH20" s="67">
        <v>0.2893</v>
      </c>
      <c r="CI20" s="67">
        <v>0.49</v>
      </c>
      <c r="CJ20" s="132"/>
      <c r="CK20" s="76">
        <f t="shared" si="56"/>
        <v>5.646219675813513E-2</v>
      </c>
      <c r="CL20" s="76">
        <f t="shared" si="30"/>
        <v>0.64436000000000004</v>
      </c>
      <c r="CM20" s="76">
        <f t="shared" si="31"/>
        <v>0.64436000000000004</v>
      </c>
      <c r="CN20" s="76">
        <f t="shared" si="32"/>
        <v>0.54649431077998689</v>
      </c>
      <c r="CO20" s="76">
        <f t="shared" si="33"/>
        <v>0.60114374185798558</v>
      </c>
      <c r="CP20" s="76">
        <f t="shared" si="34"/>
        <v>0.12440000000000007</v>
      </c>
      <c r="CQ20" s="76">
        <f t="shared" si="35"/>
        <v>0.2893</v>
      </c>
      <c r="CR20" s="76">
        <f t="shared" si="36"/>
        <v>0.31823000000000001</v>
      </c>
      <c r="CS20" s="76">
        <f t="shared" si="37"/>
        <v>0.43999999999999995</v>
      </c>
      <c r="CT20" s="76">
        <f t="shared" si="38"/>
        <v>0.36302458523310488</v>
      </c>
      <c r="CU20" s="76">
        <f t="shared" si="39"/>
        <v>0.60000000000000009</v>
      </c>
      <c r="CV20" s="76">
        <f t="shared" si="40"/>
        <v>0.32750000000000012</v>
      </c>
      <c r="CW20" s="76">
        <f t="shared" si="41"/>
        <v>0.57000000000000006</v>
      </c>
      <c r="CX20" s="76">
        <f t="shared" si="42"/>
        <v>0.57000000000000006</v>
      </c>
      <c r="CY20" s="76">
        <f t="shared" si="43"/>
        <v>0.2893</v>
      </c>
      <c r="CZ20" s="76">
        <f t="shared" si="44"/>
        <v>0.49</v>
      </c>
      <c r="DA20" s="132"/>
      <c r="DB20" s="59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45"/>
      <c r="DR20" s="132"/>
      <c r="DS20" s="59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45"/>
      <c r="EI20" s="13"/>
      <c r="EJ20" s="13"/>
      <c r="EK20" s="13"/>
      <c r="EL20" s="13"/>
      <c r="EM20" s="13"/>
    </row>
    <row r="21" spans="1:143" outlineLevel="1" x14ac:dyDescent="0.3">
      <c r="B21" s="70" t="s">
        <v>36</v>
      </c>
      <c r="C21" s="71">
        <v>0.8</v>
      </c>
      <c r="D21" s="72">
        <v>1.1306979612842785</v>
      </c>
      <c r="E21" s="113">
        <v>1.2692482947397867</v>
      </c>
      <c r="F21" s="119">
        <f t="shared" si="45"/>
        <v>1.2692482947397867</v>
      </c>
      <c r="G21" s="65">
        <v>1.211470516962009</v>
      </c>
      <c r="H21" s="73">
        <f t="shared" si="57"/>
        <v>1.33261756865821</v>
      </c>
      <c r="I21" s="65">
        <v>0.76457051696200895</v>
      </c>
      <c r="J21" s="72">
        <v>1.1114705169620089</v>
      </c>
      <c r="K21" s="73">
        <f t="shared" si="60"/>
        <v>1.2226175686582099</v>
      </c>
      <c r="L21" s="72">
        <v>1.161470516962009</v>
      </c>
      <c r="M21" s="65">
        <v>1.0211804518841046</v>
      </c>
      <c r="N21" s="74">
        <v>1.2914705169620089</v>
      </c>
      <c r="O21" s="75">
        <v>1.0614705169620089</v>
      </c>
      <c r="P21" s="74">
        <v>1.4509705169620093</v>
      </c>
      <c r="Q21" s="72">
        <v>1.4509705169620093</v>
      </c>
      <c r="R21" s="72">
        <v>1.1114705169620089</v>
      </c>
      <c r="S21" s="72">
        <v>1.201470516962009</v>
      </c>
      <c r="T21" s="132"/>
      <c r="U21" s="76">
        <f t="shared" si="48"/>
        <v>1.1306979612842785</v>
      </c>
      <c r="V21" s="76">
        <f t="shared" si="0"/>
        <v>1.2692482947397867</v>
      </c>
      <c r="W21" s="76">
        <f t="shared" si="1"/>
        <v>1.2692482947397867</v>
      </c>
      <c r="X21" s="76">
        <f t="shared" si="2"/>
        <v>1.211470516962009</v>
      </c>
      <c r="Y21" s="76">
        <f t="shared" si="3"/>
        <v>1.33261756865821</v>
      </c>
      <c r="Z21" s="76">
        <f t="shared" si="4"/>
        <v>0.76457051696200895</v>
      </c>
      <c r="AA21" s="76">
        <f t="shared" si="5"/>
        <v>1.1114705169620089</v>
      </c>
      <c r="AB21" s="76">
        <f t="shared" si="6"/>
        <v>1.2226175686582099</v>
      </c>
      <c r="AC21" s="76">
        <f t="shared" si="7"/>
        <v>1.161470516962009</v>
      </c>
      <c r="AD21" s="76">
        <f t="shared" si="8"/>
        <v>1.0211804518841046</v>
      </c>
      <c r="AE21" s="76">
        <f t="shared" si="9"/>
        <v>1.2914705169620089</v>
      </c>
      <c r="AF21" s="76">
        <f t="shared" si="10"/>
        <v>1.0614705169620089</v>
      </c>
      <c r="AG21" s="76">
        <f t="shared" si="11"/>
        <v>1.4509705169620093</v>
      </c>
      <c r="AH21" s="76">
        <f t="shared" si="12"/>
        <v>1.4509705169620093</v>
      </c>
      <c r="AI21" s="76">
        <f t="shared" si="13"/>
        <v>1.1114705169620089</v>
      </c>
      <c r="AJ21" s="76">
        <f t="shared" si="14"/>
        <v>1.201470516962009</v>
      </c>
      <c r="AK21" s="132"/>
      <c r="AL21" s="67">
        <v>0.62073089000564907</v>
      </c>
      <c r="AM21" s="111">
        <v>0.82376302140457969</v>
      </c>
      <c r="AN21" s="119">
        <f t="shared" si="49"/>
        <v>0.82376302140457969</v>
      </c>
      <c r="AO21" s="67">
        <v>0.76598524362680198</v>
      </c>
      <c r="AP21" s="73">
        <f t="shared" si="58"/>
        <v>0.8425837679894822</v>
      </c>
      <c r="AQ21" s="67">
        <v>0.31908524362680191</v>
      </c>
      <c r="AR21" s="67">
        <v>0.60230840074687264</v>
      </c>
      <c r="AS21" s="73">
        <f t="shared" si="61"/>
        <v>0.6625392408215599</v>
      </c>
      <c r="AT21" s="67">
        <v>0.71598524362680194</v>
      </c>
      <c r="AU21" s="67">
        <v>0.57569517854889751</v>
      </c>
      <c r="AV21" s="77">
        <v>0.84598524362680183</v>
      </c>
      <c r="AW21" s="67">
        <v>0.61598524362680185</v>
      </c>
      <c r="AX21" s="77">
        <v>1.0054852436268022</v>
      </c>
      <c r="AY21" s="67">
        <v>1.0054852436268022</v>
      </c>
      <c r="AZ21" s="67">
        <v>0.60230840074687264</v>
      </c>
      <c r="BA21" s="67">
        <v>0.75598524362680197</v>
      </c>
      <c r="BB21" s="132"/>
      <c r="BC21" s="76">
        <f t="shared" si="52"/>
        <v>0.62073089000564907</v>
      </c>
      <c r="BD21" s="76">
        <f t="shared" si="15"/>
        <v>0.82376302140457969</v>
      </c>
      <c r="BE21" s="76">
        <f t="shared" si="16"/>
        <v>0.82376302140457969</v>
      </c>
      <c r="BF21" s="76">
        <f t="shared" si="17"/>
        <v>0.76598524362680198</v>
      </c>
      <c r="BG21" s="76">
        <f t="shared" si="18"/>
        <v>0.8425837679894822</v>
      </c>
      <c r="BH21" s="76">
        <f t="shared" si="19"/>
        <v>0.31908524362680191</v>
      </c>
      <c r="BI21" s="76">
        <f t="shared" si="20"/>
        <v>0.60230840074687264</v>
      </c>
      <c r="BJ21" s="76">
        <f t="shared" si="21"/>
        <v>0.6625392408215599</v>
      </c>
      <c r="BK21" s="76">
        <f t="shared" si="22"/>
        <v>0.71598524362680194</v>
      </c>
      <c r="BL21" s="76">
        <f t="shared" si="23"/>
        <v>0.57569517854889751</v>
      </c>
      <c r="BM21" s="76">
        <f t="shared" si="24"/>
        <v>0.84598524362680183</v>
      </c>
      <c r="BN21" s="76">
        <f t="shared" si="25"/>
        <v>0.61598524362680185</v>
      </c>
      <c r="BO21" s="76">
        <f t="shared" si="26"/>
        <v>1.0054852436268022</v>
      </c>
      <c r="BP21" s="76">
        <f t="shared" si="27"/>
        <v>1.0054852436268022</v>
      </c>
      <c r="BQ21" s="76">
        <f t="shared" si="28"/>
        <v>0.60230840074687264</v>
      </c>
      <c r="BR21" s="76">
        <f t="shared" si="29"/>
        <v>0.75598524362680197</v>
      </c>
      <c r="BS21" s="132"/>
      <c r="BT21" s="67">
        <v>0.11076381872701968</v>
      </c>
      <c r="BU21" s="111">
        <v>0.65777777777777779</v>
      </c>
      <c r="BV21" s="119">
        <f t="shared" si="53"/>
        <v>0.65777777777777779</v>
      </c>
      <c r="BW21" s="67">
        <v>0.60000000000000009</v>
      </c>
      <c r="BX21" s="73">
        <f t="shared" si="59"/>
        <v>0.66000000000000014</v>
      </c>
      <c r="BY21" s="67">
        <v>0.15310000000000001</v>
      </c>
      <c r="BZ21" s="67">
        <v>0.5</v>
      </c>
      <c r="CA21" s="73">
        <f t="shared" si="62"/>
        <v>0.55000000000000004</v>
      </c>
      <c r="CB21" s="67">
        <v>0.55000000000000004</v>
      </c>
      <c r="CC21" s="67">
        <v>0.40970993492209562</v>
      </c>
      <c r="CD21" s="77">
        <v>0.67999999999999994</v>
      </c>
      <c r="CE21" s="67">
        <v>0.44999999999999996</v>
      </c>
      <c r="CF21" s="77">
        <v>0.83950000000000036</v>
      </c>
      <c r="CG21" s="67">
        <v>0.83950000000000036</v>
      </c>
      <c r="CH21" s="67">
        <v>0.5</v>
      </c>
      <c r="CI21" s="67">
        <v>0.59000000000000008</v>
      </c>
      <c r="CJ21" s="132"/>
      <c r="CK21" s="76">
        <f t="shared" si="56"/>
        <v>0.11076381872701968</v>
      </c>
      <c r="CL21" s="76">
        <f t="shared" si="30"/>
        <v>0.65777777777777779</v>
      </c>
      <c r="CM21" s="76">
        <f t="shared" si="31"/>
        <v>0.65777777777777779</v>
      </c>
      <c r="CN21" s="76">
        <f t="shared" si="32"/>
        <v>0.60000000000000009</v>
      </c>
      <c r="CO21" s="76">
        <f t="shared" si="33"/>
        <v>0.66000000000000014</v>
      </c>
      <c r="CP21" s="76">
        <f t="shared" si="34"/>
        <v>0.15310000000000001</v>
      </c>
      <c r="CQ21" s="76">
        <f t="shared" si="35"/>
        <v>0.5</v>
      </c>
      <c r="CR21" s="76">
        <f t="shared" si="36"/>
        <v>0.55000000000000004</v>
      </c>
      <c r="CS21" s="76">
        <f t="shared" si="37"/>
        <v>0.55000000000000004</v>
      </c>
      <c r="CT21" s="76">
        <f t="shared" si="38"/>
        <v>0.40970993492209562</v>
      </c>
      <c r="CU21" s="76">
        <f t="shared" si="39"/>
        <v>0.67999999999999994</v>
      </c>
      <c r="CV21" s="76">
        <f t="shared" si="40"/>
        <v>0.44999999999999996</v>
      </c>
      <c r="CW21" s="76">
        <f t="shared" si="41"/>
        <v>0.83950000000000036</v>
      </c>
      <c r="CX21" s="76">
        <f t="shared" si="42"/>
        <v>0.83950000000000036</v>
      </c>
      <c r="CY21" s="76">
        <f t="shared" si="43"/>
        <v>0.5</v>
      </c>
      <c r="CZ21" s="76">
        <f t="shared" si="44"/>
        <v>0.59000000000000008</v>
      </c>
      <c r="DA21" s="132"/>
      <c r="DB21" s="59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45"/>
      <c r="DR21" s="132"/>
      <c r="DS21" s="59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45"/>
      <c r="EI21" s="13"/>
      <c r="EJ21" s="13"/>
      <c r="EK21" s="13"/>
      <c r="EL21" s="13"/>
      <c r="EM21" s="13"/>
    </row>
    <row r="22" spans="1:143" outlineLevel="1" x14ac:dyDescent="0.3">
      <c r="B22" s="70" t="s">
        <v>38</v>
      </c>
      <c r="C22" s="71">
        <v>0.85</v>
      </c>
      <c r="D22" s="72">
        <v>1.2081823101604279</v>
      </c>
      <c r="E22" s="113">
        <v>1.4599950800660033</v>
      </c>
      <c r="F22" s="119">
        <f t="shared" si="45"/>
        <v>1.4599950800660033</v>
      </c>
      <c r="G22" s="65">
        <v>1.3799950800660032</v>
      </c>
      <c r="H22" s="73">
        <f t="shared" si="57"/>
        <v>1.5179945880726038</v>
      </c>
      <c r="I22" s="65">
        <v>0.80385008006600311</v>
      </c>
      <c r="J22" s="72">
        <v>1.5162451000660031</v>
      </c>
      <c r="K22" s="73">
        <f t="shared" si="60"/>
        <v>1.6678696100726036</v>
      </c>
      <c r="L22" s="72">
        <v>1.2699950800660031</v>
      </c>
      <c r="M22" s="65">
        <v>1.085551492031015</v>
      </c>
      <c r="N22" s="74">
        <v>1.3499950800660032</v>
      </c>
      <c r="O22" s="75">
        <v>1.2949950800660033</v>
      </c>
      <c r="P22" s="74">
        <v>1.9015554800660031</v>
      </c>
      <c r="Q22" s="72">
        <v>1.9015555196264424</v>
      </c>
      <c r="R22" s="72">
        <v>1.5162451000660031</v>
      </c>
      <c r="S22" s="72">
        <v>1.3415950800660026</v>
      </c>
      <c r="T22" s="132"/>
      <c r="U22" s="76">
        <f t="shared" si="48"/>
        <v>1.2081823101604279</v>
      </c>
      <c r="V22" s="76">
        <f t="shared" si="0"/>
        <v>1.4599950800660033</v>
      </c>
      <c r="W22" s="76">
        <f t="shared" si="1"/>
        <v>1.4599950800660033</v>
      </c>
      <c r="X22" s="76">
        <f t="shared" si="2"/>
        <v>1.3799950800660032</v>
      </c>
      <c r="Y22" s="76">
        <f t="shared" si="3"/>
        <v>1.5179945880726038</v>
      </c>
      <c r="Z22" s="76">
        <f t="shared" si="4"/>
        <v>0.80385008006600311</v>
      </c>
      <c r="AA22" s="76">
        <f t="shared" si="5"/>
        <v>1.5162451000660031</v>
      </c>
      <c r="AB22" s="76">
        <f t="shared" si="6"/>
        <v>1.6678696100726036</v>
      </c>
      <c r="AC22" s="76">
        <f t="shared" si="7"/>
        <v>1.2699950800660031</v>
      </c>
      <c r="AD22" s="76">
        <f t="shared" si="8"/>
        <v>1.085551492031015</v>
      </c>
      <c r="AE22" s="76">
        <f t="shared" si="9"/>
        <v>1.3499950800660032</v>
      </c>
      <c r="AF22" s="76">
        <f t="shared" si="10"/>
        <v>1.2949950800660033</v>
      </c>
      <c r="AG22" s="76">
        <f t="shared" si="11"/>
        <v>1.9015554800660031</v>
      </c>
      <c r="AH22" s="76">
        <f t="shared" si="12"/>
        <v>1.9015555196264424</v>
      </c>
      <c r="AI22" s="76">
        <f t="shared" si="13"/>
        <v>1.5162451000660031</v>
      </c>
      <c r="AJ22" s="76">
        <f t="shared" si="14"/>
        <v>1.3415950800660026</v>
      </c>
      <c r="AK22" s="132"/>
      <c r="AL22" s="67">
        <v>0.72343231391031804</v>
      </c>
      <c r="AM22" s="111">
        <v>0.99930059044871733</v>
      </c>
      <c r="AN22" s="119">
        <f t="shared" si="49"/>
        <v>0.99930059044871733</v>
      </c>
      <c r="AO22" s="67">
        <v>0.91930059044871726</v>
      </c>
      <c r="AP22" s="73">
        <f t="shared" si="58"/>
        <v>1.011230649493589</v>
      </c>
      <c r="AQ22" s="67">
        <v>0.34315559044871713</v>
      </c>
      <c r="AR22" s="67">
        <v>1.0713064524427882</v>
      </c>
      <c r="AS22" s="73">
        <f t="shared" si="61"/>
        <v>1.1784370976870671</v>
      </c>
      <c r="AT22" s="67">
        <v>0.80930059044871716</v>
      </c>
      <c r="AU22" s="67">
        <v>0.62485700241372899</v>
      </c>
      <c r="AV22" s="77">
        <v>0.88930059044871723</v>
      </c>
      <c r="AW22" s="67">
        <v>0.83430059044871729</v>
      </c>
      <c r="AX22" s="77">
        <v>1.4408609904487171</v>
      </c>
      <c r="AY22" s="67">
        <v>1.4408610300091564</v>
      </c>
      <c r="AZ22" s="67">
        <v>1.0713064524427882</v>
      </c>
      <c r="BA22" s="67">
        <v>0.8809005904487166</v>
      </c>
      <c r="BB22" s="132"/>
      <c r="BC22" s="76">
        <f t="shared" si="52"/>
        <v>0.72343231391031804</v>
      </c>
      <c r="BD22" s="76">
        <f t="shared" si="15"/>
        <v>0.99930059044871733</v>
      </c>
      <c r="BE22" s="76">
        <f t="shared" si="16"/>
        <v>0.99930059044871733</v>
      </c>
      <c r="BF22" s="76">
        <f t="shared" si="17"/>
        <v>0.91930059044871726</v>
      </c>
      <c r="BG22" s="76">
        <f t="shared" si="18"/>
        <v>1.011230649493589</v>
      </c>
      <c r="BH22" s="76">
        <f t="shared" si="19"/>
        <v>0.34315559044871713</v>
      </c>
      <c r="BI22" s="76">
        <f t="shared" si="20"/>
        <v>1.0713064524427882</v>
      </c>
      <c r="BJ22" s="76">
        <f t="shared" si="21"/>
        <v>1.1784370976870671</v>
      </c>
      <c r="BK22" s="76">
        <f t="shared" si="22"/>
        <v>0.80930059044871716</v>
      </c>
      <c r="BL22" s="76">
        <f t="shared" si="23"/>
        <v>0.62485700241372899</v>
      </c>
      <c r="BM22" s="76">
        <f t="shared" si="24"/>
        <v>0.88930059044871723</v>
      </c>
      <c r="BN22" s="76">
        <f t="shared" si="25"/>
        <v>0.83430059044871729</v>
      </c>
      <c r="BO22" s="76">
        <f t="shared" si="26"/>
        <v>1.4408609904487171</v>
      </c>
      <c r="BP22" s="76">
        <f t="shared" si="27"/>
        <v>1.4408610300091564</v>
      </c>
      <c r="BQ22" s="76">
        <f t="shared" si="28"/>
        <v>1.0713064524427882</v>
      </c>
      <c r="BR22" s="76">
        <f t="shared" si="29"/>
        <v>0.8809005904487166</v>
      </c>
      <c r="BS22" s="132"/>
      <c r="BT22" s="67">
        <v>0.2386823176602082</v>
      </c>
      <c r="BU22" s="111">
        <v>0.83000000000000007</v>
      </c>
      <c r="BV22" s="119">
        <f t="shared" si="53"/>
        <v>0.83000000000000007</v>
      </c>
      <c r="BW22" s="67">
        <v>0.75</v>
      </c>
      <c r="BX22" s="73">
        <f t="shared" si="59"/>
        <v>0.82500000000000007</v>
      </c>
      <c r="BY22" s="67">
        <v>0.17385499999999987</v>
      </c>
      <c r="BZ22" s="67">
        <v>0.88625001999999997</v>
      </c>
      <c r="CA22" s="73">
        <f t="shared" si="62"/>
        <v>0.97487502200000009</v>
      </c>
      <c r="CB22" s="67">
        <v>0.6399999999999999</v>
      </c>
      <c r="CC22" s="67">
        <v>0.45555641196501173</v>
      </c>
      <c r="CD22" s="77">
        <v>0.72</v>
      </c>
      <c r="CE22" s="67">
        <v>0.66500000000000004</v>
      </c>
      <c r="CF22" s="77">
        <v>1.2715603999999998</v>
      </c>
      <c r="CG22" s="67">
        <v>1.2715604395604392</v>
      </c>
      <c r="CH22" s="67">
        <v>0.88625001999999997</v>
      </c>
      <c r="CI22" s="67">
        <v>0.71159999999999934</v>
      </c>
      <c r="CJ22" s="132"/>
      <c r="CK22" s="76">
        <f t="shared" si="56"/>
        <v>0.2386823176602082</v>
      </c>
      <c r="CL22" s="76">
        <f t="shared" si="30"/>
        <v>0.83000000000000007</v>
      </c>
      <c r="CM22" s="76">
        <f t="shared" si="31"/>
        <v>0.83000000000000007</v>
      </c>
      <c r="CN22" s="76">
        <f t="shared" si="32"/>
        <v>0.75</v>
      </c>
      <c r="CO22" s="76">
        <f t="shared" si="33"/>
        <v>0.82500000000000007</v>
      </c>
      <c r="CP22" s="76">
        <f t="shared" si="34"/>
        <v>0.17385499999999987</v>
      </c>
      <c r="CQ22" s="76">
        <f t="shared" si="35"/>
        <v>0.88625001999999997</v>
      </c>
      <c r="CR22" s="76">
        <f t="shared" si="36"/>
        <v>0.97487502200000009</v>
      </c>
      <c r="CS22" s="76">
        <f t="shared" si="37"/>
        <v>0.6399999999999999</v>
      </c>
      <c r="CT22" s="76">
        <f t="shared" si="38"/>
        <v>0.45555641196501173</v>
      </c>
      <c r="CU22" s="76">
        <f t="shared" si="39"/>
        <v>0.72</v>
      </c>
      <c r="CV22" s="76">
        <f t="shared" si="40"/>
        <v>0.66500000000000004</v>
      </c>
      <c r="CW22" s="76">
        <f t="shared" si="41"/>
        <v>1.2715603999999998</v>
      </c>
      <c r="CX22" s="76">
        <f t="shared" si="42"/>
        <v>1.2715604395604392</v>
      </c>
      <c r="CY22" s="76">
        <f t="shared" si="43"/>
        <v>0.88625001999999997</v>
      </c>
      <c r="CZ22" s="76">
        <f t="shared" si="44"/>
        <v>0.71159999999999934</v>
      </c>
      <c r="DA22" s="132"/>
      <c r="DB22" s="59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45"/>
      <c r="DR22" s="132"/>
      <c r="DS22" s="59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45"/>
      <c r="EI22" s="13"/>
      <c r="EJ22" s="13"/>
      <c r="EK22" s="13"/>
      <c r="EL22" s="13"/>
      <c r="EM22" s="13"/>
    </row>
    <row r="23" spans="1:143" outlineLevel="1" x14ac:dyDescent="0.3">
      <c r="B23" s="70" t="s">
        <v>40</v>
      </c>
      <c r="C23" s="71">
        <v>0.9</v>
      </c>
      <c r="D23" s="72">
        <v>2.392475822765471</v>
      </c>
      <c r="E23" s="113">
        <v>2.6745680882526326</v>
      </c>
      <c r="F23" s="119">
        <f t="shared" si="45"/>
        <v>2.6745680882526326</v>
      </c>
      <c r="G23" s="65">
        <v>2.670568088252633</v>
      </c>
      <c r="H23" s="73">
        <f t="shared" si="57"/>
        <v>2.9376248970778964</v>
      </c>
      <c r="I23" s="65">
        <v>2.0055280882526327</v>
      </c>
      <c r="J23" s="72">
        <v>3.3831204882526329</v>
      </c>
      <c r="K23" s="73">
        <f t="shared" si="60"/>
        <v>3.7214325370778965</v>
      </c>
      <c r="L23" s="72">
        <v>2.594568088252633</v>
      </c>
      <c r="M23" s="65">
        <v>2.2867319699054436</v>
      </c>
      <c r="N23" s="74">
        <v>2.8345680882526327</v>
      </c>
      <c r="O23" s="75">
        <v>2.6245680882526328</v>
      </c>
      <c r="P23" s="74">
        <v>3.7645680882526329</v>
      </c>
      <c r="Q23" s="72">
        <v>3.7645680882526324</v>
      </c>
      <c r="R23" s="72">
        <v>3.3831204882526329</v>
      </c>
      <c r="S23" s="72">
        <v>2.7294066860865684</v>
      </c>
      <c r="T23" s="132"/>
      <c r="U23" s="76">
        <f t="shared" si="48"/>
        <v>2.392475822765471</v>
      </c>
      <c r="V23" s="76">
        <f t="shared" si="0"/>
        <v>2.6745680882526326</v>
      </c>
      <c r="W23" s="76">
        <f t="shared" si="1"/>
        <v>2.6745680882526326</v>
      </c>
      <c r="X23" s="76">
        <f t="shared" si="2"/>
        <v>2.670568088252633</v>
      </c>
      <c r="Y23" s="76">
        <f t="shared" si="3"/>
        <v>2.9376248970778964</v>
      </c>
      <c r="Z23" s="76">
        <f t="shared" si="4"/>
        <v>2.0055280882526327</v>
      </c>
      <c r="AA23" s="76">
        <f t="shared" si="5"/>
        <v>3.3831204882526329</v>
      </c>
      <c r="AB23" s="76">
        <f t="shared" si="6"/>
        <v>3.7214325370778965</v>
      </c>
      <c r="AC23" s="76">
        <f t="shared" si="7"/>
        <v>2.594568088252633</v>
      </c>
      <c r="AD23" s="76">
        <f t="shared" si="8"/>
        <v>2.2867319699054436</v>
      </c>
      <c r="AE23" s="76">
        <f t="shared" si="9"/>
        <v>2.8345680882526327</v>
      </c>
      <c r="AF23" s="76">
        <f t="shared" si="10"/>
        <v>2.6245680882526328</v>
      </c>
      <c r="AG23" s="76">
        <f t="shared" si="11"/>
        <v>3.7645680882526329</v>
      </c>
      <c r="AH23" s="76">
        <f t="shared" si="12"/>
        <v>3.7645680882526324</v>
      </c>
      <c r="AI23" s="76">
        <f t="shared" si="13"/>
        <v>3.3831204882526329</v>
      </c>
      <c r="AJ23" s="76">
        <f t="shared" si="14"/>
        <v>2.7294066860865684</v>
      </c>
      <c r="AK23" s="132"/>
      <c r="AL23" s="67">
        <v>1.3261152711034943</v>
      </c>
      <c r="AM23" s="111">
        <v>1.1018326035390997</v>
      </c>
      <c r="AN23" s="119">
        <f t="shared" si="49"/>
        <v>1.1018326035390997</v>
      </c>
      <c r="AO23" s="67">
        <v>1.0978326035390999</v>
      </c>
      <c r="AP23" s="73">
        <f t="shared" si="58"/>
        <v>1.2076158638930101</v>
      </c>
      <c r="AQ23" s="67">
        <v>0.43279260353909987</v>
      </c>
      <c r="AR23" s="67">
        <v>1.935027172991888</v>
      </c>
      <c r="AS23" s="73">
        <f t="shared" si="61"/>
        <v>2.1285298902910768</v>
      </c>
      <c r="AT23" s="67">
        <v>1.0218326035390999</v>
      </c>
      <c r="AU23" s="67">
        <v>0.7139964851919105</v>
      </c>
      <c r="AV23" s="77">
        <v>1.2618326035390997</v>
      </c>
      <c r="AW23" s="67">
        <v>1.0518326035390999</v>
      </c>
      <c r="AX23" s="77">
        <v>2.1918326035390998</v>
      </c>
      <c r="AY23" s="67">
        <v>2.1918326035390998</v>
      </c>
      <c r="AZ23" s="67">
        <v>1.935027172991888</v>
      </c>
      <c r="BA23" s="67">
        <v>1.1566712013730354</v>
      </c>
      <c r="BB23" s="132"/>
      <c r="BC23" s="76">
        <f t="shared" si="52"/>
        <v>1.3261152711034943</v>
      </c>
      <c r="BD23" s="76">
        <f t="shared" si="15"/>
        <v>1.1018326035390997</v>
      </c>
      <c r="BE23" s="76">
        <f t="shared" si="16"/>
        <v>1.1018326035390997</v>
      </c>
      <c r="BF23" s="76">
        <f t="shared" si="17"/>
        <v>1.0978326035390999</v>
      </c>
      <c r="BG23" s="76">
        <f t="shared" si="18"/>
        <v>1.2076158638930101</v>
      </c>
      <c r="BH23" s="76">
        <f t="shared" si="19"/>
        <v>0.43279260353909987</v>
      </c>
      <c r="BI23" s="76">
        <f t="shared" si="20"/>
        <v>1.935027172991888</v>
      </c>
      <c r="BJ23" s="76">
        <f t="shared" si="21"/>
        <v>2.1285298902910768</v>
      </c>
      <c r="BK23" s="76">
        <f t="shared" si="22"/>
        <v>1.0218326035390999</v>
      </c>
      <c r="BL23" s="76">
        <f t="shared" si="23"/>
        <v>0.7139964851919105</v>
      </c>
      <c r="BM23" s="76">
        <f t="shared" si="24"/>
        <v>1.2618326035390997</v>
      </c>
      <c r="BN23" s="76">
        <f t="shared" si="25"/>
        <v>1.0518326035390999</v>
      </c>
      <c r="BO23" s="76">
        <f t="shared" si="26"/>
        <v>2.1918326035390998</v>
      </c>
      <c r="BP23" s="76">
        <f t="shared" si="27"/>
        <v>2.1918326035390998</v>
      </c>
      <c r="BQ23" s="76">
        <f t="shared" si="28"/>
        <v>1.935027172991888</v>
      </c>
      <c r="BR23" s="76">
        <f t="shared" si="29"/>
        <v>1.1566712013730354</v>
      </c>
      <c r="BS23" s="132"/>
      <c r="BT23" s="67">
        <v>0.25975471944151751</v>
      </c>
      <c r="BU23" s="111">
        <v>0.90999999999999992</v>
      </c>
      <c r="BV23" s="119">
        <f t="shared" si="53"/>
        <v>0.90999999999999992</v>
      </c>
      <c r="BW23" s="67">
        <v>0.90600000000000014</v>
      </c>
      <c r="BX23" s="73">
        <f t="shared" si="59"/>
        <v>0.99660000000000026</v>
      </c>
      <c r="BY23" s="67">
        <v>0.24096000000000006</v>
      </c>
      <c r="BZ23" s="67">
        <v>1.6185524</v>
      </c>
      <c r="CA23" s="73">
        <f t="shared" si="62"/>
        <v>1.7804076400000002</v>
      </c>
      <c r="CB23" s="67">
        <v>0.83000000000000007</v>
      </c>
      <c r="CC23" s="67">
        <v>0.52216388165281069</v>
      </c>
      <c r="CD23" s="77">
        <v>1.0699999999999998</v>
      </c>
      <c r="CE23" s="67">
        <v>0.8600000000000001</v>
      </c>
      <c r="CF23" s="77">
        <v>2</v>
      </c>
      <c r="CG23" s="67">
        <v>2</v>
      </c>
      <c r="CH23" s="67">
        <v>1.6185524</v>
      </c>
      <c r="CI23" s="67">
        <v>0.96483859783393555</v>
      </c>
      <c r="CJ23" s="132"/>
      <c r="CK23" s="76">
        <f t="shared" si="56"/>
        <v>0.25975471944151751</v>
      </c>
      <c r="CL23" s="76">
        <f t="shared" si="30"/>
        <v>0.90999999999999992</v>
      </c>
      <c r="CM23" s="76">
        <f t="shared" si="31"/>
        <v>0.90999999999999992</v>
      </c>
      <c r="CN23" s="76">
        <f t="shared" si="32"/>
        <v>0.90600000000000014</v>
      </c>
      <c r="CO23" s="76">
        <f t="shared" si="33"/>
        <v>0.99660000000000026</v>
      </c>
      <c r="CP23" s="76">
        <f t="shared" si="34"/>
        <v>0.24096000000000006</v>
      </c>
      <c r="CQ23" s="76">
        <f t="shared" si="35"/>
        <v>1.6185524</v>
      </c>
      <c r="CR23" s="76">
        <f t="shared" si="36"/>
        <v>1.7804076400000002</v>
      </c>
      <c r="CS23" s="76">
        <f t="shared" si="37"/>
        <v>0.83000000000000007</v>
      </c>
      <c r="CT23" s="76">
        <f t="shared" si="38"/>
        <v>0.52216388165281069</v>
      </c>
      <c r="CU23" s="76">
        <f t="shared" si="39"/>
        <v>1.0699999999999998</v>
      </c>
      <c r="CV23" s="76">
        <f t="shared" si="40"/>
        <v>0.8600000000000001</v>
      </c>
      <c r="CW23" s="76">
        <f t="shared" si="41"/>
        <v>2</v>
      </c>
      <c r="CX23" s="76">
        <f t="shared" si="42"/>
        <v>2</v>
      </c>
      <c r="CY23" s="76">
        <f t="shared" si="43"/>
        <v>1.6185524</v>
      </c>
      <c r="CZ23" s="76">
        <f t="shared" si="44"/>
        <v>0.96483859783393555</v>
      </c>
      <c r="DA23" s="132"/>
      <c r="DB23" s="59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45"/>
      <c r="DR23" s="132"/>
      <c r="DS23" s="59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45"/>
      <c r="EI23" s="13"/>
      <c r="EJ23" s="13"/>
      <c r="EK23" s="13"/>
      <c r="EL23" s="13"/>
      <c r="EM23" s="13"/>
    </row>
    <row r="24" spans="1:143" ht="15" outlineLevel="1" thickBot="1" x14ac:dyDescent="0.35">
      <c r="B24" s="70" t="s">
        <v>42</v>
      </c>
      <c r="C24" s="71">
        <v>0.95</v>
      </c>
      <c r="D24" s="72">
        <v>3.1039172522471263</v>
      </c>
      <c r="E24" s="114">
        <v>2.71134081552536</v>
      </c>
      <c r="F24" s="119">
        <f t="shared" si="45"/>
        <v>2.71134081552536</v>
      </c>
      <c r="G24" s="66">
        <v>3.1915149828526337</v>
      </c>
      <c r="H24" s="73">
        <f t="shared" si="57"/>
        <v>3.5106664811378971</v>
      </c>
      <c r="I24" s="66">
        <v>2.094673088252633</v>
      </c>
      <c r="J24" s="72">
        <v>8.0481480882526331</v>
      </c>
      <c r="K24" s="73">
        <f t="shared" si="60"/>
        <v>8.852962897077898</v>
      </c>
      <c r="L24" s="72">
        <v>3.0938920781526327</v>
      </c>
      <c r="M24" s="66">
        <v>2.4616381834699492</v>
      </c>
      <c r="N24" s="78">
        <v>3.2815640882526327</v>
      </c>
      <c r="O24" s="79">
        <v>2.9520680882526329</v>
      </c>
      <c r="P24" s="78">
        <v>4.4763326882526311</v>
      </c>
      <c r="Q24" s="72">
        <v>4.4763327941349838</v>
      </c>
      <c r="R24" s="72">
        <v>8.0481480882526331</v>
      </c>
      <c r="S24" s="72">
        <v>3.4134512437428803</v>
      </c>
      <c r="T24" s="132"/>
      <c r="U24" s="76">
        <f t="shared" si="48"/>
        <v>3.1039172522471263</v>
      </c>
      <c r="V24" s="76">
        <f t="shared" si="0"/>
        <v>2.71134081552536</v>
      </c>
      <c r="W24" s="76">
        <f t="shared" si="1"/>
        <v>2.71134081552536</v>
      </c>
      <c r="X24" s="76">
        <f t="shared" si="2"/>
        <v>3.1915149828526337</v>
      </c>
      <c r="Y24" s="76">
        <f t="shared" si="3"/>
        <v>3.5106664811378971</v>
      </c>
      <c r="Z24" s="76">
        <f t="shared" si="4"/>
        <v>2.094673088252633</v>
      </c>
      <c r="AA24" s="76">
        <f t="shared" si="5"/>
        <v>8.0481480882526331</v>
      </c>
      <c r="AB24" s="76">
        <f t="shared" si="6"/>
        <v>8.852962897077898</v>
      </c>
      <c r="AC24" s="76">
        <f t="shared" si="7"/>
        <v>3.0938920781526327</v>
      </c>
      <c r="AD24" s="76">
        <f t="shared" si="8"/>
        <v>2.4616381834699492</v>
      </c>
      <c r="AE24" s="76">
        <f t="shared" si="9"/>
        <v>3.2815640882526327</v>
      </c>
      <c r="AF24" s="76">
        <f t="shared" si="10"/>
        <v>2.9520680882526329</v>
      </c>
      <c r="AG24" s="76">
        <f t="shared" si="11"/>
        <v>4.4763326882526311</v>
      </c>
      <c r="AH24" s="76">
        <f t="shared" si="12"/>
        <v>4.4763327941349838</v>
      </c>
      <c r="AI24" s="76">
        <f t="shared" si="13"/>
        <v>8.0481480882526331</v>
      </c>
      <c r="AJ24" s="76">
        <f t="shared" si="14"/>
        <v>3.4134512437428803</v>
      </c>
      <c r="AK24" s="132"/>
      <c r="AL24" s="67">
        <v>1.7462587717160485</v>
      </c>
      <c r="AM24" s="112">
        <v>1.1386053308118271</v>
      </c>
      <c r="AN24" s="119">
        <f t="shared" si="49"/>
        <v>1.1386053308118271</v>
      </c>
      <c r="AO24" s="68">
        <v>1.6187794981391006</v>
      </c>
      <c r="AP24" s="73">
        <f t="shared" si="58"/>
        <v>1.7806574479530108</v>
      </c>
      <c r="AQ24" s="68">
        <v>0.52193760353909968</v>
      </c>
      <c r="AR24" s="68">
        <v>7.150903544446785</v>
      </c>
      <c r="AS24" s="73">
        <f t="shared" si="61"/>
        <v>7.8659938988914639</v>
      </c>
      <c r="AT24" s="67">
        <v>1.5211565934390996</v>
      </c>
      <c r="AU24" s="68">
        <v>0.88890269875641592</v>
      </c>
      <c r="AV24" s="80">
        <v>1.7088286035390996</v>
      </c>
      <c r="AW24" s="69">
        <v>1.3793326035390998</v>
      </c>
      <c r="AX24" s="80">
        <v>2.9035972035390984</v>
      </c>
      <c r="AY24" s="67">
        <v>2.9035973094214507</v>
      </c>
      <c r="AZ24" s="68">
        <v>7.150903544446785</v>
      </c>
      <c r="BA24" s="68">
        <v>1.8407157590293473</v>
      </c>
      <c r="BB24" s="132"/>
      <c r="BC24" s="76">
        <f t="shared" si="52"/>
        <v>1.7462587717160485</v>
      </c>
      <c r="BD24" s="76">
        <f t="shared" si="15"/>
        <v>1.1386053308118271</v>
      </c>
      <c r="BE24" s="76">
        <f t="shared" si="16"/>
        <v>1.1386053308118271</v>
      </c>
      <c r="BF24" s="76">
        <f t="shared" si="17"/>
        <v>1.6187794981391006</v>
      </c>
      <c r="BG24" s="76">
        <f t="shared" si="18"/>
        <v>1.7806574479530108</v>
      </c>
      <c r="BH24" s="76">
        <f t="shared" si="19"/>
        <v>0.52193760353909968</v>
      </c>
      <c r="BI24" s="76">
        <f t="shared" si="20"/>
        <v>7.150903544446785</v>
      </c>
      <c r="BJ24" s="76">
        <f t="shared" si="21"/>
        <v>7.8659938988914639</v>
      </c>
      <c r="BK24" s="76">
        <f t="shared" si="22"/>
        <v>1.5211565934390996</v>
      </c>
      <c r="BL24" s="76">
        <f t="shared" si="23"/>
        <v>0.88890269875641592</v>
      </c>
      <c r="BM24" s="76">
        <f t="shared" si="24"/>
        <v>1.7088286035390996</v>
      </c>
      <c r="BN24" s="76">
        <f t="shared" si="25"/>
        <v>1.3793326035390998</v>
      </c>
      <c r="BO24" s="76">
        <f t="shared" si="26"/>
        <v>2.9035972035390984</v>
      </c>
      <c r="BP24" s="76">
        <f t="shared" si="27"/>
        <v>2.9035973094214507</v>
      </c>
      <c r="BQ24" s="76">
        <f t="shared" si="28"/>
        <v>7.150903544446785</v>
      </c>
      <c r="BR24" s="76">
        <f t="shared" si="29"/>
        <v>1.8407157590293473</v>
      </c>
      <c r="BS24" s="132"/>
      <c r="BT24" s="67">
        <v>0.38860029118497086</v>
      </c>
      <c r="BU24" s="112">
        <v>0.94677272727272732</v>
      </c>
      <c r="BV24" s="119">
        <f t="shared" si="53"/>
        <v>0.94677272727272732</v>
      </c>
      <c r="BW24" s="68">
        <v>1.4269468946000008</v>
      </c>
      <c r="BX24" s="73">
        <f t="shared" si="59"/>
        <v>1.5696415840600011</v>
      </c>
      <c r="BY24" s="68">
        <v>0.33010499999999987</v>
      </c>
      <c r="BZ24" s="68">
        <v>6.2835799999999997</v>
      </c>
      <c r="CA24" s="73">
        <f t="shared" si="62"/>
        <v>6.9119380000000001</v>
      </c>
      <c r="CB24" s="67">
        <v>1.3293239898999998</v>
      </c>
      <c r="CC24" s="68">
        <v>0.69707009521731611</v>
      </c>
      <c r="CD24" s="80">
        <v>1.5169959999999998</v>
      </c>
      <c r="CE24" s="69">
        <v>1.1875</v>
      </c>
      <c r="CF24" s="80">
        <v>2.7117645999999986</v>
      </c>
      <c r="CG24" s="67">
        <v>2.7117647058823513</v>
      </c>
      <c r="CH24" s="68">
        <v>6.2835799999999997</v>
      </c>
      <c r="CI24" s="68">
        <v>1.6488831554902474</v>
      </c>
      <c r="CJ24" s="132"/>
      <c r="CK24" s="76">
        <f t="shared" si="56"/>
        <v>0.38860029118497086</v>
      </c>
      <c r="CL24" s="76">
        <f t="shared" si="30"/>
        <v>0.94677272727272732</v>
      </c>
      <c r="CM24" s="76">
        <f t="shared" si="31"/>
        <v>0.94677272727272732</v>
      </c>
      <c r="CN24" s="76">
        <f t="shared" si="32"/>
        <v>1.4269468946000008</v>
      </c>
      <c r="CO24" s="76">
        <f t="shared" si="33"/>
        <v>1.5696415840600011</v>
      </c>
      <c r="CP24" s="76">
        <f t="shared" si="34"/>
        <v>0.33010499999999987</v>
      </c>
      <c r="CQ24" s="76">
        <f t="shared" si="35"/>
        <v>6.2835799999999997</v>
      </c>
      <c r="CR24" s="76">
        <f t="shared" si="36"/>
        <v>6.9119380000000001</v>
      </c>
      <c r="CS24" s="76">
        <f t="shared" si="37"/>
        <v>1.3293239898999998</v>
      </c>
      <c r="CT24" s="76">
        <f t="shared" si="38"/>
        <v>0.69707009521731611</v>
      </c>
      <c r="CU24" s="76">
        <f t="shared" si="39"/>
        <v>1.5169959999999998</v>
      </c>
      <c r="CV24" s="76">
        <f t="shared" si="40"/>
        <v>1.1875</v>
      </c>
      <c r="CW24" s="76">
        <f t="shared" si="41"/>
        <v>2.7117645999999986</v>
      </c>
      <c r="CX24" s="76">
        <f t="shared" si="42"/>
        <v>2.7117647058823513</v>
      </c>
      <c r="CY24" s="76">
        <f t="shared" si="43"/>
        <v>6.2835799999999997</v>
      </c>
      <c r="CZ24" s="76">
        <f t="shared" si="44"/>
        <v>1.6488831554902474</v>
      </c>
      <c r="DA24" s="132"/>
      <c r="DB24" s="59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45"/>
      <c r="DR24" s="132"/>
      <c r="DS24" s="59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45"/>
      <c r="EI24" s="13"/>
      <c r="EJ24" s="13"/>
      <c r="EK24" s="13"/>
      <c r="EL24" s="13"/>
      <c r="EM24" s="13"/>
    </row>
    <row r="25" spans="1:143" ht="15" outlineLevel="1" thickBot="1" x14ac:dyDescent="0.35">
      <c r="B25" s="21" t="s">
        <v>44</v>
      </c>
      <c r="C25" s="52">
        <v>1</v>
      </c>
      <c r="D25" s="60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61"/>
      <c r="T25" s="133"/>
      <c r="U25" s="60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61"/>
      <c r="AK25" s="133"/>
      <c r="AL25" s="54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52"/>
      <c r="BB25" s="133"/>
      <c r="BC25" s="60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61"/>
      <c r="BS25" s="133"/>
      <c r="BT25" s="60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61"/>
      <c r="CJ25" s="133"/>
      <c r="CK25" s="60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61"/>
      <c r="DA25" s="133"/>
      <c r="DB25" s="60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61"/>
      <c r="DR25" s="133"/>
      <c r="DS25" s="60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61"/>
      <c r="EI25" s="13"/>
      <c r="EJ25" s="13"/>
      <c r="EK25" s="13"/>
      <c r="EL25" s="13"/>
      <c r="EM25" s="13"/>
    </row>
    <row r="26" spans="1:143" ht="15" outlineLevel="1" thickTop="1" x14ac:dyDescent="0.3">
      <c r="E26" s="120" t="s">
        <v>96</v>
      </c>
      <c r="F26" s="22">
        <v>1</v>
      </c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</row>
    <row r="27" spans="1:143" outlineLevel="1" x14ac:dyDescent="0.3">
      <c r="G27" s="120" t="s">
        <v>96</v>
      </c>
      <c r="H27" s="22">
        <v>1.1000000000000001</v>
      </c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</row>
    <row r="28" spans="1:143" outlineLevel="1" x14ac:dyDescent="0.3">
      <c r="J28" s="120" t="s">
        <v>96</v>
      </c>
      <c r="K28" s="22">
        <v>1.1000000000000001</v>
      </c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</row>
    <row r="29" spans="1:143" outlineLevel="1" x14ac:dyDescent="0.3"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</row>
    <row r="30" spans="1:143" ht="21" x14ac:dyDescent="0.4">
      <c r="A30" s="124" t="s">
        <v>103</v>
      </c>
      <c r="B30" s="126"/>
      <c r="C30" s="126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</row>
    <row r="31" spans="1:143" x14ac:dyDescent="0.3">
      <c r="B31" s="188" t="s">
        <v>70</v>
      </c>
      <c r="C31" s="189"/>
      <c r="D31" s="57"/>
      <c r="E31" s="115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58"/>
      <c r="T31" s="130"/>
      <c r="U31" s="190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91"/>
      <c r="AK31" s="130"/>
      <c r="AL31" s="17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30"/>
      <c r="BC31" s="190"/>
      <c r="BD31" s="189"/>
      <c r="BE31" s="189"/>
      <c r="BF31" s="189"/>
      <c r="BG31" s="189"/>
      <c r="BH31" s="189"/>
      <c r="BI31" s="189"/>
      <c r="BJ31" s="189"/>
      <c r="BK31" s="189"/>
      <c r="BL31" s="189"/>
      <c r="BM31" s="189"/>
      <c r="BN31" s="189"/>
      <c r="BO31" s="189"/>
      <c r="BP31" s="189"/>
      <c r="BQ31" s="189"/>
      <c r="BR31" s="191"/>
      <c r="BS31" s="130"/>
      <c r="BT31" s="57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58"/>
      <c r="CJ31" s="130"/>
      <c r="CK31" s="190"/>
      <c r="CL31" s="189"/>
      <c r="CM31" s="189"/>
      <c r="CN31" s="189"/>
      <c r="CO31" s="189"/>
      <c r="CP31" s="189"/>
      <c r="CQ31" s="189"/>
      <c r="CR31" s="189"/>
      <c r="CS31" s="189"/>
      <c r="CT31" s="189"/>
      <c r="CU31" s="189"/>
      <c r="CV31" s="189"/>
      <c r="CW31" s="189"/>
      <c r="CX31" s="189"/>
      <c r="CY31" s="189"/>
      <c r="CZ31" s="191"/>
      <c r="DA31" s="130"/>
      <c r="DB31" s="57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58"/>
      <c r="DR31" s="130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</row>
    <row r="32" spans="1:143" x14ac:dyDescent="0.3">
      <c r="B32" s="21" t="s">
        <v>3</v>
      </c>
      <c r="C32" s="52">
        <v>0</v>
      </c>
      <c r="D32" s="59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45"/>
      <c r="T32" s="131"/>
      <c r="U32" s="59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45"/>
      <c r="AK32" s="131"/>
      <c r="AL32" s="54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52"/>
      <c r="BB32" s="131"/>
      <c r="BC32" s="59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45"/>
      <c r="BS32" s="131"/>
      <c r="BT32" s="59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45"/>
      <c r="CJ32" s="131"/>
      <c r="CK32" s="59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45"/>
      <c r="DA32" s="131"/>
      <c r="DB32" s="59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45"/>
      <c r="DR32" s="131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</row>
    <row r="33" spans="2:143" x14ac:dyDescent="0.3">
      <c r="B33" s="70" t="s">
        <v>4</v>
      </c>
      <c r="C33" s="71">
        <v>0.05</v>
      </c>
      <c r="D33" s="147" t="s">
        <v>125</v>
      </c>
      <c r="E33" s="113">
        <v>-6.9999999999999951E-2</v>
      </c>
      <c r="F33" s="148">
        <v>-6.9999999999999951E-2</v>
      </c>
      <c r="G33" s="147">
        <v>-0.37210472327005839</v>
      </c>
      <c r="H33" s="6">
        <v>-0.37210472327005839</v>
      </c>
      <c r="I33" s="147">
        <v>-6.9999999999999951E-2</v>
      </c>
      <c r="J33" s="147">
        <v>-0.27248367999999995</v>
      </c>
      <c r="K33" s="6">
        <v>-0.27248367999999995</v>
      </c>
      <c r="L33" s="147">
        <v>-0.35</v>
      </c>
      <c r="M33" s="147">
        <v>-0.16353350182700355</v>
      </c>
      <c r="N33" s="74">
        <v>-0.19699999999999995</v>
      </c>
      <c r="O33" s="149">
        <v>-0.19167092651757189</v>
      </c>
      <c r="P33" s="74">
        <v>-6.9999999999999951E-2</v>
      </c>
      <c r="Q33" s="147">
        <v>-6.9999999999999951E-2</v>
      </c>
      <c r="R33" s="147">
        <v>-0.27248367999999995</v>
      </c>
      <c r="S33" s="147">
        <v>-0.35</v>
      </c>
      <c r="T33" s="132"/>
      <c r="U33" s="76" t="str">
        <f>D33</f>
        <v>NA</v>
      </c>
      <c r="V33" s="76">
        <f t="shared" ref="V33:V51" si="63">E33</f>
        <v>-6.9999999999999951E-2</v>
      </c>
      <c r="W33" s="76">
        <f t="shared" ref="W33:W51" si="64">F33</f>
        <v>-6.9999999999999951E-2</v>
      </c>
      <c r="X33" s="76">
        <f t="shared" ref="X33:X51" si="65">G33</f>
        <v>-0.37210472327005839</v>
      </c>
      <c r="Y33" s="76">
        <f t="shared" ref="Y33:Y51" si="66">H33</f>
        <v>-0.37210472327005839</v>
      </c>
      <c r="Z33" s="76">
        <f t="shared" ref="Z33:Z51" si="67">I33</f>
        <v>-6.9999999999999951E-2</v>
      </c>
      <c r="AA33" s="76">
        <f t="shared" ref="AA33:AA51" si="68">J33</f>
        <v>-0.27248367999999995</v>
      </c>
      <c r="AB33" s="76">
        <f t="shared" ref="AB33:AB51" si="69">K33</f>
        <v>-0.27248367999999995</v>
      </c>
      <c r="AC33" s="76">
        <f t="shared" ref="AC33:AC51" si="70">L33</f>
        <v>-0.35</v>
      </c>
      <c r="AD33" s="76">
        <f t="shared" ref="AD33:AD51" si="71">M33</f>
        <v>-0.16353350182700355</v>
      </c>
      <c r="AE33" s="76">
        <f t="shared" ref="AE33:AE51" si="72">N33</f>
        <v>-0.19699999999999995</v>
      </c>
      <c r="AF33" s="76">
        <f t="shared" ref="AF33:AF51" si="73">O33</f>
        <v>-0.19167092651757189</v>
      </c>
      <c r="AG33" s="76">
        <f t="shared" ref="AG33:AG51" si="74">P33</f>
        <v>-6.9999999999999951E-2</v>
      </c>
      <c r="AH33" s="76">
        <f t="shared" ref="AH33:AH51" si="75">Q33</f>
        <v>-6.9999999999999951E-2</v>
      </c>
      <c r="AI33" s="76">
        <f t="shared" ref="AI33:AI51" si="76">R33</f>
        <v>-0.27248367999999995</v>
      </c>
      <c r="AJ33" s="76">
        <f t="shared" ref="AJ33:AJ51" si="77">S33</f>
        <v>-0.35</v>
      </c>
      <c r="AK33" s="132"/>
      <c r="AL33" s="67" t="s">
        <v>125</v>
      </c>
      <c r="AM33" s="111">
        <v>-1.9999999999999962E-2</v>
      </c>
      <c r="AN33" s="148">
        <v>-1.9999999999999962E-2</v>
      </c>
      <c r="AO33" s="149">
        <v>-0.3221047232700584</v>
      </c>
      <c r="AP33" s="6">
        <v>-0.3221047232700584</v>
      </c>
      <c r="AQ33" s="149">
        <v>-1.9999999999999962E-2</v>
      </c>
      <c r="AR33" s="67">
        <v>-0.22248367999999996</v>
      </c>
      <c r="AS33" s="6">
        <v>-0.22248367999999996</v>
      </c>
      <c r="AT33" s="67">
        <v>-0.3</v>
      </c>
      <c r="AU33" s="149">
        <v>-0.11353350182700356</v>
      </c>
      <c r="AV33" s="77">
        <v>-0.14699999999999996</v>
      </c>
      <c r="AW33" s="67">
        <v>-0.1416709265175719</v>
      </c>
      <c r="AX33" s="77">
        <v>-1.9999999999999962E-2</v>
      </c>
      <c r="AY33" s="67">
        <v>-1.9999999999999962E-2</v>
      </c>
      <c r="AZ33" s="67">
        <v>-0.22248367999999996</v>
      </c>
      <c r="BA33" s="67">
        <v>-0.3</v>
      </c>
      <c r="BB33" s="132"/>
      <c r="BC33" s="76" t="str">
        <f>AL33</f>
        <v>NA</v>
      </c>
      <c r="BD33" s="76">
        <f t="shared" ref="BD33:BD51" si="78">AM33</f>
        <v>-1.9999999999999962E-2</v>
      </c>
      <c r="BE33" s="76">
        <f t="shared" ref="BE33:BE51" si="79">AN33</f>
        <v>-1.9999999999999962E-2</v>
      </c>
      <c r="BF33" s="76">
        <f t="shared" ref="BF33:BF51" si="80">AO33</f>
        <v>-0.3221047232700584</v>
      </c>
      <c r="BG33" s="76">
        <f t="shared" ref="BG33:BG51" si="81">AP33</f>
        <v>-0.3221047232700584</v>
      </c>
      <c r="BH33" s="76">
        <f t="shared" ref="BH33:BH51" si="82">AQ33</f>
        <v>-1.9999999999999962E-2</v>
      </c>
      <c r="BI33" s="76">
        <f t="shared" ref="BI33:BI51" si="83">AR33</f>
        <v>-0.22248367999999996</v>
      </c>
      <c r="BJ33" s="76">
        <f t="shared" ref="BJ33:BJ51" si="84">AS33</f>
        <v>-0.22248367999999996</v>
      </c>
      <c r="BK33" s="76">
        <f t="shared" ref="BK33:BK51" si="85">AT33</f>
        <v>-0.3</v>
      </c>
      <c r="BL33" s="76">
        <f t="shared" ref="BL33:BL51" si="86">AU33</f>
        <v>-0.11353350182700356</v>
      </c>
      <c r="BM33" s="76">
        <f t="shared" ref="BM33:BM51" si="87">AV33</f>
        <v>-0.14699999999999996</v>
      </c>
      <c r="BN33" s="76">
        <f t="shared" ref="BN33:BN51" si="88">AW33</f>
        <v>-0.1416709265175719</v>
      </c>
      <c r="BO33" s="76">
        <f t="shared" ref="BO33:BO51" si="89">AX33</f>
        <v>-1.9999999999999962E-2</v>
      </c>
      <c r="BP33" s="76">
        <f t="shared" ref="BP33:BP51" si="90">AY33</f>
        <v>-1.9999999999999962E-2</v>
      </c>
      <c r="BQ33" s="76">
        <f t="shared" ref="BQ33:BQ51" si="91">AZ33</f>
        <v>-0.22248367999999996</v>
      </c>
      <c r="BR33" s="76">
        <f t="shared" ref="BR33:BR51" si="92">BA33</f>
        <v>-0.3</v>
      </c>
      <c r="BS33" s="132"/>
      <c r="BT33" s="67" t="s">
        <v>125</v>
      </c>
      <c r="BU33" s="111">
        <v>0</v>
      </c>
      <c r="BV33" s="148">
        <v>0</v>
      </c>
      <c r="BW33" s="67">
        <v>-0.30210472327005844</v>
      </c>
      <c r="BX33" s="6">
        <v>-0.30210472327005844</v>
      </c>
      <c r="BY33" s="67">
        <v>0</v>
      </c>
      <c r="BZ33" s="67">
        <v>-0.20248368</v>
      </c>
      <c r="CA33" s="6">
        <v>-0.20248368</v>
      </c>
      <c r="CB33" s="67">
        <v>-0.28000000000000003</v>
      </c>
      <c r="CC33" s="67">
        <v>-9.3533501827003596E-2</v>
      </c>
      <c r="CD33" s="77">
        <v>-0.127</v>
      </c>
      <c r="CE33" s="67">
        <v>-0.12167092651757194</v>
      </c>
      <c r="CF33" s="77">
        <v>0</v>
      </c>
      <c r="CG33" s="67">
        <v>0</v>
      </c>
      <c r="CH33" s="67">
        <v>-0.20248368</v>
      </c>
      <c r="CI33" s="67">
        <v>-0.28000000000000003</v>
      </c>
      <c r="CJ33" s="132"/>
      <c r="CK33" s="76" t="str">
        <f>BT33</f>
        <v>NA</v>
      </c>
      <c r="CL33" s="76">
        <f t="shared" ref="CL33:CL51" si="93">BU33</f>
        <v>0</v>
      </c>
      <c r="CM33" s="76">
        <f t="shared" ref="CM33:CM51" si="94">BV33</f>
        <v>0</v>
      </c>
      <c r="CN33" s="76">
        <f t="shared" ref="CN33:CN51" si="95">BW33</f>
        <v>-0.30210472327005844</v>
      </c>
      <c r="CO33" s="76">
        <f t="shared" ref="CO33:CO51" si="96">BX33</f>
        <v>-0.30210472327005844</v>
      </c>
      <c r="CP33" s="76">
        <f t="shared" ref="CP33:CP51" si="97">BY33</f>
        <v>0</v>
      </c>
      <c r="CQ33" s="76">
        <f t="shared" ref="CQ33:CQ51" si="98">BZ33</f>
        <v>-0.20248368</v>
      </c>
      <c r="CR33" s="76">
        <f t="shared" ref="CR33:CR51" si="99">CA33</f>
        <v>-0.20248368</v>
      </c>
      <c r="CS33" s="76">
        <f t="shared" ref="CS33:CS51" si="100">CB33</f>
        <v>-0.28000000000000003</v>
      </c>
      <c r="CT33" s="76">
        <f t="shared" ref="CT33:CT51" si="101">CC33</f>
        <v>-9.3533501827003596E-2</v>
      </c>
      <c r="CU33" s="76">
        <f t="shared" ref="CU33:CU51" si="102">CD33</f>
        <v>-0.127</v>
      </c>
      <c r="CV33" s="76">
        <f t="shared" ref="CV33:CV51" si="103">CE33</f>
        <v>-0.12167092651757194</v>
      </c>
      <c r="CW33" s="76">
        <f t="shared" ref="CW33:CW51" si="104">CF33</f>
        <v>0</v>
      </c>
      <c r="CX33" s="76">
        <f t="shared" ref="CX33:CX51" si="105">CG33</f>
        <v>0</v>
      </c>
      <c r="CY33" s="76">
        <f t="shared" ref="CY33:CY51" si="106">CH33</f>
        <v>-0.20248368</v>
      </c>
      <c r="CZ33" s="76">
        <f t="shared" ref="CZ33:CZ51" si="107">CI33</f>
        <v>-0.28000000000000003</v>
      </c>
      <c r="DA33" s="132"/>
      <c r="DB33" s="59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45"/>
      <c r="DR33" s="132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</row>
    <row r="34" spans="2:143" x14ac:dyDescent="0.3">
      <c r="B34" s="70" t="s">
        <v>6</v>
      </c>
      <c r="C34" s="71">
        <v>0.1</v>
      </c>
      <c r="D34" s="147" t="s">
        <v>125</v>
      </c>
      <c r="E34" s="113">
        <v>0</v>
      </c>
      <c r="F34" s="148">
        <v>0</v>
      </c>
      <c r="G34" s="65">
        <v>-0.21475365141187919</v>
      </c>
      <c r="H34" s="6">
        <v>-0.21475365141187919</v>
      </c>
      <c r="I34" s="65">
        <v>0</v>
      </c>
      <c r="J34" s="147">
        <v>-3.178462E-2</v>
      </c>
      <c r="K34" s="6">
        <v>-3.178462E-2</v>
      </c>
      <c r="L34" s="147">
        <v>-0.18999999999999995</v>
      </c>
      <c r="M34" s="65">
        <v>-5.0936591106593321E-2</v>
      </c>
      <c r="N34" s="74">
        <v>-0.12</v>
      </c>
      <c r="O34" s="149">
        <v>-8.1651127567460069E-2</v>
      </c>
      <c r="P34" s="74">
        <v>0</v>
      </c>
      <c r="Q34" s="147">
        <v>0</v>
      </c>
      <c r="R34" s="147">
        <v>-3.178462E-2</v>
      </c>
      <c r="S34" s="147">
        <v>-0.18999999999999995</v>
      </c>
      <c r="T34" s="132"/>
      <c r="U34" s="76" t="str">
        <f t="shared" ref="U34:U51" si="108">D34</f>
        <v>NA</v>
      </c>
      <c r="V34" s="76">
        <f t="shared" si="63"/>
        <v>0</v>
      </c>
      <c r="W34" s="76">
        <f t="shared" si="64"/>
        <v>0</v>
      </c>
      <c r="X34" s="76">
        <f t="shared" si="65"/>
        <v>-0.21475365141187919</v>
      </c>
      <c r="Y34" s="76">
        <f t="shared" si="66"/>
        <v>-0.21475365141187919</v>
      </c>
      <c r="Z34" s="76">
        <f t="shared" si="67"/>
        <v>0</v>
      </c>
      <c r="AA34" s="76">
        <f t="shared" si="68"/>
        <v>-3.178462E-2</v>
      </c>
      <c r="AB34" s="76">
        <f t="shared" si="69"/>
        <v>-3.178462E-2</v>
      </c>
      <c r="AC34" s="76">
        <f t="shared" si="70"/>
        <v>-0.18999999999999995</v>
      </c>
      <c r="AD34" s="76">
        <f t="shared" si="71"/>
        <v>-5.0936591106593321E-2</v>
      </c>
      <c r="AE34" s="76">
        <f t="shared" si="72"/>
        <v>-0.12</v>
      </c>
      <c r="AF34" s="76">
        <f t="shared" si="73"/>
        <v>-8.1651127567460069E-2</v>
      </c>
      <c r="AG34" s="76">
        <f t="shared" si="74"/>
        <v>0</v>
      </c>
      <c r="AH34" s="76">
        <f t="shared" si="75"/>
        <v>0</v>
      </c>
      <c r="AI34" s="76">
        <f t="shared" si="76"/>
        <v>-3.178462E-2</v>
      </c>
      <c r="AJ34" s="76">
        <f t="shared" si="77"/>
        <v>-0.18999999999999995</v>
      </c>
      <c r="AK34" s="132"/>
      <c r="AL34" s="67" t="s">
        <v>125</v>
      </c>
      <c r="AM34" s="111">
        <v>0</v>
      </c>
      <c r="AN34" s="148">
        <v>0</v>
      </c>
      <c r="AO34" s="67">
        <v>-0.21475365141187919</v>
      </c>
      <c r="AP34" s="6">
        <v>-0.21475365141187919</v>
      </c>
      <c r="AQ34" s="67">
        <v>0</v>
      </c>
      <c r="AR34" s="67">
        <v>-3.178462E-2</v>
      </c>
      <c r="AS34" s="6">
        <v>-3.178462E-2</v>
      </c>
      <c r="AT34" s="67">
        <v>-0.18999999999999995</v>
      </c>
      <c r="AU34" s="67">
        <v>-5.0936591106593321E-2</v>
      </c>
      <c r="AV34" s="77">
        <v>-0.12</v>
      </c>
      <c r="AW34" s="67">
        <v>-8.1651127567460069E-2</v>
      </c>
      <c r="AX34" s="77">
        <v>0</v>
      </c>
      <c r="AY34" s="67">
        <v>0</v>
      </c>
      <c r="AZ34" s="67">
        <v>-3.178462E-2</v>
      </c>
      <c r="BA34" s="67">
        <v>-0.18999999999999995</v>
      </c>
      <c r="BB34" s="132"/>
      <c r="BC34" s="76" t="str">
        <f t="shared" ref="BC34:BC51" si="109">AL34</f>
        <v>NA</v>
      </c>
      <c r="BD34" s="76">
        <f t="shared" si="78"/>
        <v>0</v>
      </c>
      <c r="BE34" s="76">
        <f t="shared" si="79"/>
        <v>0</v>
      </c>
      <c r="BF34" s="76">
        <f t="shared" si="80"/>
        <v>-0.21475365141187919</v>
      </c>
      <c r="BG34" s="76">
        <f t="shared" si="81"/>
        <v>-0.21475365141187919</v>
      </c>
      <c r="BH34" s="76">
        <f t="shared" si="82"/>
        <v>0</v>
      </c>
      <c r="BI34" s="76">
        <f t="shared" si="83"/>
        <v>-3.178462E-2</v>
      </c>
      <c r="BJ34" s="76">
        <f t="shared" si="84"/>
        <v>-3.178462E-2</v>
      </c>
      <c r="BK34" s="76">
        <f t="shared" si="85"/>
        <v>-0.18999999999999995</v>
      </c>
      <c r="BL34" s="76">
        <f t="shared" si="86"/>
        <v>-5.0936591106593321E-2</v>
      </c>
      <c r="BM34" s="76">
        <f t="shared" si="87"/>
        <v>-0.12</v>
      </c>
      <c r="BN34" s="76">
        <f t="shared" si="88"/>
        <v>-8.1651127567460069E-2</v>
      </c>
      <c r="BO34" s="76">
        <f t="shared" si="89"/>
        <v>0</v>
      </c>
      <c r="BP34" s="76">
        <f t="shared" si="90"/>
        <v>0</v>
      </c>
      <c r="BQ34" s="76">
        <f t="shared" si="91"/>
        <v>-3.178462E-2</v>
      </c>
      <c r="BR34" s="76">
        <f t="shared" si="92"/>
        <v>-0.18999999999999995</v>
      </c>
      <c r="BS34" s="132"/>
      <c r="BT34" s="67" t="s">
        <v>125</v>
      </c>
      <c r="BU34" s="111">
        <v>0</v>
      </c>
      <c r="BV34" s="148">
        <v>0</v>
      </c>
      <c r="BW34" s="67">
        <v>-0.21475365141187919</v>
      </c>
      <c r="BX34" s="6">
        <v>-0.21475365141187919</v>
      </c>
      <c r="BY34" s="67">
        <v>0</v>
      </c>
      <c r="BZ34" s="67">
        <v>-3.178462E-2</v>
      </c>
      <c r="CA34" s="6">
        <v>-3.178462E-2</v>
      </c>
      <c r="CB34" s="67">
        <v>-0.18999999999999995</v>
      </c>
      <c r="CC34" s="67">
        <v>-5.0936591106593321E-2</v>
      </c>
      <c r="CD34" s="77">
        <v>-0.12</v>
      </c>
      <c r="CE34" s="67">
        <v>-8.1651127567460069E-2</v>
      </c>
      <c r="CF34" s="77">
        <v>0</v>
      </c>
      <c r="CG34" s="67">
        <v>0</v>
      </c>
      <c r="CH34" s="67">
        <v>-3.178462E-2</v>
      </c>
      <c r="CI34" s="67">
        <v>-0.18999999999999995</v>
      </c>
      <c r="CJ34" s="132"/>
      <c r="CK34" s="76" t="str">
        <f t="shared" ref="CK34:CK51" si="110">BT34</f>
        <v>NA</v>
      </c>
      <c r="CL34" s="76">
        <f t="shared" si="93"/>
        <v>0</v>
      </c>
      <c r="CM34" s="76">
        <f t="shared" si="94"/>
        <v>0</v>
      </c>
      <c r="CN34" s="76">
        <f t="shared" si="95"/>
        <v>-0.21475365141187919</v>
      </c>
      <c r="CO34" s="76">
        <f t="shared" si="96"/>
        <v>-0.21475365141187919</v>
      </c>
      <c r="CP34" s="76">
        <f t="shared" si="97"/>
        <v>0</v>
      </c>
      <c r="CQ34" s="76">
        <f t="shared" si="98"/>
        <v>-3.178462E-2</v>
      </c>
      <c r="CR34" s="76">
        <f t="shared" si="99"/>
        <v>-3.178462E-2</v>
      </c>
      <c r="CS34" s="76">
        <f t="shared" si="100"/>
        <v>-0.18999999999999995</v>
      </c>
      <c r="CT34" s="76">
        <f t="shared" si="101"/>
        <v>-5.0936591106593321E-2</v>
      </c>
      <c r="CU34" s="76">
        <f t="shared" si="102"/>
        <v>-0.12</v>
      </c>
      <c r="CV34" s="76">
        <f t="shared" si="103"/>
        <v>-8.1651127567460069E-2</v>
      </c>
      <c r="CW34" s="76">
        <f t="shared" si="104"/>
        <v>0</v>
      </c>
      <c r="CX34" s="76">
        <f t="shared" si="105"/>
        <v>0</v>
      </c>
      <c r="CY34" s="76">
        <f t="shared" si="106"/>
        <v>-3.178462E-2</v>
      </c>
      <c r="CZ34" s="76">
        <f t="shared" si="107"/>
        <v>-0.18999999999999995</v>
      </c>
      <c r="DA34" s="132"/>
      <c r="DB34" s="59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45"/>
      <c r="DR34" s="132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</row>
    <row r="35" spans="2:143" x14ac:dyDescent="0.3">
      <c r="B35" s="70" t="s">
        <v>7</v>
      </c>
      <c r="C35" s="71">
        <v>0.15</v>
      </c>
      <c r="D35" s="147" t="s">
        <v>125</v>
      </c>
      <c r="E35" s="113">
        <v>0</v>
      </c>
      <c r="F35" s="148">
        <v>0</v>
      </c>
      <c r="G35" s="65">
        <v>-0.13</v>
      </c>
      <c r="H35" s="6">
        <v>-0.13</v>
      </c>
      <c r="I35" s="65">
        <v>0</v>
      </c>
      <c r="J35" s="147">
        <v>0</v>
      </c>
      <c r="K35" s="6">
        <v>0</v>
      </c>
      <c r="L35" s="147">
        <v>-0.11910405721881123</v>
      </c>
      <c r="M35" s="65">
        <v>-1.2194189602446448E-2</v>
      </c>
      <c r="N35" s="74">
        <v>-5.3972477064220037E-2</v>
      </c>
      <c r="O35" s="149">
        <v>-6.7927598128940669E-3</v>
      </c>
      <c r="P35" s="74">
        <v>0</v>
      </c>
      <c r="Q35" s="147">
        <v>0</v>
      </c>
      <c r="R35" s="147">
        <v>0</v>
      </c>
      <c r="S35" s="147">
        <v>-0.11910405721881123</v>
      </c>
      <c r="T35" s="132"/>
      <c r="U35" s="76" t="str">
        <f t="shared" si="108"/>
        <v>NA</v>
      </c>
      <c r="V35" s="76">
        <f t="shared" si="63"/>
        <v>0</v>
      </c>
      <c r="W35" s="76">
        <f t="shared" si="64"/>
        <v>0</v>
      </c>
      <c r="X35" s="76">
        <f t="shared" si="65"/>
        <v>-0.13</v>
      </c>
      <c r="Y35" s="76">
        <f t="shared" si="66"/>
        <v>-0.13</v>
      </c>
      <c r="Z35" s="76">
        <f t="shared" si="67"/>
        <v>0</v>
      </c>
      <c r="AA35" s="76">
        <f t="shared" si="68"/>
        <v>0</v>
      </c>
      <c r="AB35" s="76">
        <f t="shared" si="69"/>
        <v>0</v>
      </c>
      <c r="AC35" s="76">
        <f t="shared" si="70"/>
        <v>-0.11910405721881123</v>
      </c>
      <c r="AD35" s="76">
        <f t="shared" si="71"/>
        <v>-1.2194189602446448E-2</v>
      </c>
      <c r="AE35" s="76">
        <f t="shared" si="72"/>
        <v>-5.3972477064220037E-2</v>
      </c>
      <c r="AF35" s="76">
        <f t="shared" si="73"/>
        <v>-6.7927598128940669E-3</v>
      </c>
      <c r="AG35" s="76">
        <f t="shared" si="74"/>
        <v>0</v>
      </c>
      <c r="AH35" s="76">
        <f t="shared" si="75"/>
        <v>0</v>
      </c>
      <c r="AI35" s="76">
        <f t="shared" si="76"/>
        <v>0</v>
      </c>
      <c r="AJ35" s="76">
        <f t="shared" si="77"/>
        <v>-0.11910405721881123</v>
      </c>
      <c r="AK35" s="132"/>
      <c r="AL35" s="67" t="s">
        <v>125</v>
      </c>
      <c r="AM35" s="111">
        <v>0</v>
      </c>
      <c r="AN35" s="148">
        <v>0</v>
      </c>
      <c r="AO35" s="67">
        <v>-0.13</v>
      </c>
      <c r="AP35" s="6">
        <v>-0.13</v>
      </c>
      <c r="AQ35" s="67">
        <v>0</v>
      </c>
      <c r="AR35" s="67">
        <v>0</v>
      </c>
      <c r="AS35" s="6">
        <v>0</v>
      </c>
      <c r="AT35" s="67">
        <v>-0.11910405721881123</v>
      </c>
      <c r="AU35" s="67">
        <v>-1.2194189602446448E-2</v>
      </c>
      <c r="AV35" s="77">
        <v>-5.3972477064220037E-2</v>
      </c>
      <c r="AW35" s="67">
        <v>-6.7927598128940669E-3</v>
      </c>
      <c r="AX35" s="77">
        <v>0</v>
      </c>
      <c r="AY35" s="67">
        <v>0</v>
      </c>
      <c r="AZ35" s="67">
        <v>0</v>
      </c>
      <c r="BA35" s="67">
        <v>-0.11910405721881123</v>
      </c>
      <c r="BB35" s="132"/>
      <c r="BC35" s="76" t="str">
        <f t="shared" si="109"/>
        <v>NA</v>
      </c>
      <c r="BD35" s="76">
        <f t="shared" si="78"/>
        <v>0</v>
      </c>
      <c r="BE35" s="76">
        <f t="shared" si="79"/>
        <v>0</v>
      </c>
      <c r="BF35" s="76">
        <f t="shared" si="80"/>
        <v>-0.13</v>
      </c>
      <c r="BG35" s="76">
        <f t="shared" si="81"/>
        <v>-0.13</v>
      </c>
      <c r="BH35" s="76">
        <f t="shared" si="82"/>
        <v>0</v>
      </c>
      <c r="BI35" s="76">
        <f t="shared" si="83"/>
        <v>0</v>
      </c>
      <c r="BJ35" s="76">
        <f t="shared" si="84"/>
        <v>0</v>
      </c>
      <c r="BK35" s="76">
        <f t="shared" si="85"/>
        <v>-0.11910405721881123</v>
      </c>
      <c r="BL35" s="76">
        <f t="shared" si="86"/>
        <v>-1.2194189602446448E-2</v>
      </c>
      <c r="BM35" s="76">
        <f t="shared" si="87"/>
        <v>-5.3972477064220037E-2</v>
      </c>
      <c r="BN35" s="76">
        <f t="shared" si="88"/>
        <v>-6.7927598128940669E-3</v>
      </c>
      <c r="BO35" s="76">
        <f t="shared" si="89"/>
        <v>0</v>
      </c>
      <c r="BP35" s="76">
        <f t="shared" si="90"/>
        <v>0</v>
      </c>
      <c r="BQ35" s="76">
        <f t="shared" si="91"/>
        <v>0</v>
      </c>
      <c r="BR35" s="76">
        <f t="shared" si="92"/>
        <v>-0.11910405721881123</v>
      </c>
      <c r="BS35" s="132"/>
      <c r="BT35" s="67" t="s">
        <v>125</v>
      </c>
      <c r="BU35" s="111">
        <v>0</v>
      </c>
      <c r="BV35" s="148">
        <v>0</v>
      </c>
      <c r="BW35" s="67">
        <v>-0.13</v>
      </c>
      <c r="BX35" s="6">
        <v>-0.13</v>
      </c>
      <c r="BY35" s="67">
        <v>0</v>
      </c>
      <c r="BZ35" s="67">
        <v>0</v>
      </c>
      <c r="CA35" s="6">
        <v>0</v>
      </c>
      <c r="CB35" s="67">
        <v>-0.11910405721881123</v>
      </c>
      <c r="CC35" s="67">
        <v>-1.2194189602446448E-2</v>
      </c>
      <c r="CD35" s="77">
        <v>-5.3972477064220037E-2</v>
      </c>
      <c r="CE35" s="67">
        <v>-6.7927598128940669E-3</v>
      </c>
      <c r="CF35" s="77">
        <v>0</v>
      </c>
      <c r="CG35" s="67">
        <v>0</v>
      </c>
      <c r="CH35" s="67">
        <v>0</v>
      </c>
      <c r="CI35" s="67">
        <v>-0.11910405721881123</v>
      </c>
      <c r="CJ35" s="132"/>
      <c r="CK35" s="76" t="str">
        <f t="shared" si="110"/>
        <v>NA</v>
      </c>
      <c r="CL35" s="76">
        <f t="shared" si="93"/>
        <v>0</v>
      </c>
      <c r="CM35" s="76">
        <f t="shared" si="94"/>
        <v>0</v>
      </c>
      <c r="CN35" s="76">
        <f t="shared" si="95"/>
        <v>-0.13</v>
      </c>
      <c r="CO35" s="76">
        <f t="shared" si="96"/>
        <v>-0.13</v>
      </c>
      <c r="CP35" s="76">
        <f t="shared" si="97"/>
        <v>0</v>
      </c>
      <c r="CQ35" s="76">
        <f t="shared" si="98"/>
        <v>0</v>
      </c>
      <c r="CR35" s="76">
        <f t="shared" si="99"/>
        <v>0</v>
      </c>
      <c r="CS35" s="76">
        <f t="shared" si="100"/>
        <v>-0.11910405721881123</v>
      </c>
      <c r="CT35" s="76">
        <f t="shared" si="101"/>
        <v>-1.2194189602446448E-2</v>
      </c>
      <c r="CU35" s="76">
        <f t="shared" si="102"/>
        <v>-5.3972477064220037E-2</v>
      </c>
      <c r="CV35" s="76">
        <f t="shared" si="103"/>
        <v>-6.7927598128940669E-3</v>
      </c>
      <c r="CW35" s="76">
        <f t="shared" si="104"/>
        <v>0</v>
      </c>
      <c r="CX35" s="76">
        <f t="shared" si="105"/>
        <v>0</v>
      </c>
      <c r="CY35" s="76">
        <f t="shared" si="106"/>
        <v>0</v>
      </c>
      <c r="CZ35" s="76">
        <f t="shared" si="107"/>
        <v>-0.11910405721881123</v>
      </c>
      <c r="DA35" s="132"/>
      <c r="DB35" s="59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45"/>
      <c r="DR35" s="132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</row>
    <row r="36" spans="2:143" x14ac:dyDescent="0.3">
      <c r="B36" s="70" t="s">
        <v>10</v>
      </c>
      <c r="C36" s="71">
        <v>0.2</v>
      </c>
      <c r="D36" s="147" t="s">
        <v>125</v>
      </c>
      <c r="E36" s="113">
        <v>0</v>
      </c>
      <c r="F36" s="148">
        <v>0</v>
      </c>
      <c r="G36" s="65">
        <v>-8.5823529411764632E-2</v>
      </c>
      <c r="H36" s="6">
        <v>-8.5823529411764632E-2</v>
      </c>
      <c r="I36" s="65">
        <v>0</v>
      </c>
      <c r="J36" s="147">
        <v>0</v>
      </c>
      <c r="K36" s="6">
        <v>0</v>
      </c>
      <c r="L36" s="147">
        <v>-6.0000000000000053E-2</v>
      </c>
      <c r="M36" s="65">
        <v>3.1711533712027729E-2</v>
      </c>
      <c r="N36" s="74">
        <v>-4.1401779603011724E-2</v>
      </c>
      <c r="O36" s="149">
        <v>0</v>
      </c>
      <c r="P36" s="74">
        <v>0</v>
      </c>
      <c r="Q36" s="147">
        <v>0</v>
      </c>
      <c r="R36" s="147">
        <v>0</v>
      </c>
      <c r="S36" s="147">
        <v>-6.0000000000000053E-2</v>
      </c>
      <c r="T36" s="132"/>
      <c r="U36" s="76" t="str">
        <f t="shared" si="108"/>
        <v>NA</v>
      </c>
      <c r="V36" s="76">
        <f t="shared" si="63"/>
        <v>0</v>
      </c>
      <c r="W36" s="76">
        <f t="shared" si="64"/>
        <v>0</v>
      </c>
      <c r="X36" s="76">
        <f t="shared" si="65"/>
        <v>-8.5823529411764632E-2</v>
      </c>
      <c r="Y36" s="76">
        <f t="shared" si="66"/>
        <v>-8.5823529411764632E-2</v>
      </c>
      <c r="Z36" s="76">
        <f t="shared" si="67"/>
        <v>0</v>
      </c>
      <c r="AA36" s="76">
        <f t="shared" si="68"/>
        <v>0</v>
      </c>
      <c r="AB36" s="76">
        <f t="shared" si="69"/>
        <v>0</v>
      </c>
      <c r="AC36" s="76">
        <f t="shared" si="70"/>
        <v>-6.0000000000000053E-2</v>
      </c>
      <c r="AD36" s="76">
        <f t="shared" si="71"/>
        <v>3.1711533712027729E-2</v>
      </c>
      <c r="AE36" s="76">
        <f t="shared" si="72"/>
        <v>-4.1401779603011724E-2</v>
      </c>
      <c r="AF36" s="76">
        <f t="shared" si="73"/>
        <v>0</v>
      </c>
      <c r="AG36" s="76">
        <f t="shared" si="74"/>
        <v>0</v>
      </c>
      <c r="AH36" s="76">
        <f t="shared" si="75"/>
        <v>0</v>
      </c>
      <c r="AI36" s="76">
        <f t="shared" si="76"/>
        <v>0</v>
      </c>
      <c r="AJ36" s="76">
        <f t="shared" si="77"/>
        <v>-6.0000000000000053E-2</v>
      </c>
      <c r="AK36" s="132"/>
      <c r="AL36" s="67" t="s">
        <v>125</v>
      </c>
      <c r="AM36" s="111">
        <v>0</v>
      </c>
      <c r="AN36" s="148">
        <v>0</v>
      </c>
      <c r="AO36" s="67">
        <v>-8.5823529411764632E-2</v>
      </c>
      <c r="AP36" s="6">
        <v>-8.5823529411764632E-2</v>
      </c>
      <c r="AQ36" s="67">
        <v>0</v>
      </c>
      <c r="AR36" s="67">
        <v>0</v>
      </c>
      <c r="AS36" s="6">
        <v>0</v>
      </c>
      <c r="AT36" s="67">
        <v>-6.0000000000000053E-2</v>
      </c>
      <c r="AU36" s="67">
        <v>3.1711533712027729E-2</v>
      </c>
      <c r="AV36" s="77">
        <v>-4.1401779603011724E-2</v>
      </c>
      <c r="AW36" s="67">
        <v>0</v>
      </c>
      <c r="AX36" s="77">
        <v>0</v>
      </c>
      <c r="AY36" s="67">
        <v>0</v>
      </c>
      <c r="AZ36" s="67">
        <v>0</v>
      </c>
      <c r="BA36" s="67">
        <v>-6.0000000000000053E-2</v>
      </c>
      <c r="BB36" s="132"/>
      <c r="BC36" s="76" t="str">
        <f t="shared" si="109"/>
        <v>NA</v>
      </c>
      <c r="BD36" s="76">
        <f t="shared" si="78"/>
        <v>0</v>
      </c>
      <c r="BE36" s="76">
        <f t="shared" si="79"/>
        <v>0</v>
      </c>
      <c r="BF36" s="76">
        <f t="shared" si="80"/>
        <v>-8.5823529411764632E-2</v>
      </c>
      <c r="BG36" s="76">
        <f t="shared" si="81"/>
        <v>-8.5823529411764632E-2</v>
      </c>
      <c r="BH36" s="76">
        <f t="shared" si="82"/>
        <v>0</v>
      </c>
      <c r="BI36" s="76">
        <f t="shared" si="83"/>
        <v>0</v>
      </c>
      <c r="BJ36" s="76">
        <f t="shared" si="84"/>
        <v>0</v>
      </c>
      <c r="BK36" s="76">
        <f t="shared" si="85"/>
        <v>-6.0000000000000053E-2</v>
      </c>
      <c r="BL36" s="76">
        <f t="shared" si="86"/>
        <v>3.1711533712027729E-2</v>
      </c>
      <c r="BM36" s="76">
        <f t="shared" si="87"/>
        <v>-4.1401779603011724E-2</v>
      </c>
      <c r="BN36" s="76">
        <f t="shared" si="88"/>
        <v>0</v>
      </c>
      <c r="BO36" s="76">
        <f t="shared" si="89"/>
        <v>0</v>
      </c>
      <c r="BP36" s="76">
        <f t="shared" si="90"/>
        <v>0</v>
      </c>
      <c r="BQ36" s="76">
        <f t="shared" si="91"/>
        <v>0</v>
      </c>
      <c r="BR36" s="76">
        <f t="shared" si="92"/>
        <v>-6.0000000000000053E-2</v>
      </c>
      <c r="BS36" s="132"/>
      <c r="BT36" s="67" t="s">
        <v>125</v>
      </c>
      <c r="BU36" s="111">
        <v>0</v>
      </c>
      <c r="BV36" s="148">
        <v>0</v>
      </c>
      <c r="BW36" s="67">
        <v>-8.5823529411764632E-2</v>
      </c>
      <c r="BX36" s="6">
        <v>-8.5823529411764632E-2</v>
      </c>
      <c r="BY36" s="67">
        <v>0</v>
      </c>
      <c r="BZ36" s="67">
        <v>0</v>
      </c>
      <c r="CA36" s="6">
        <v>0</v>
      </c>
      <c r="CB36" s="67">
        <v>-6.0000000000000053E-2</v>
      </c>
      <c r="CC36" s="67">
        <v>3.1711533712027729E-2</v>
      </c>
      <c r="CD36" s="77">
        <v>-4.1401779603011724E-2</v>
      </c>
      <c r="CE36" s="67">
        <v>0</v>
      </c>
      <c r="CF36" s="77">
        <v>0</v>
      </c>
      <c r="CG36" s="67">
        <v>0</v>
      </c>
      <c r="CH36" s="67">
        <v>0</v>
      </c>
      <c r="CI36" s="67">
        <v>-6.0000000000000053E-2</v>
      </c>
      <c r="CJ36" s="132"/>
      <c r="CK36" s="76" t="str">
        <f t="shared" si="110"/>
        <v>NA</v>
      </c>
      <c r="CL36" s="76">
        <f t="shared" si="93"/>
        <v>0</v>
      </c>
      <c r="CM36" s="76">
        <f t="shared" si="94"/>
        <v>0</v>
      </c>
      <c r="CN36" s="76">
        <f t="shared" si="95"/>
        <v>-8.5823529411764632E-2</v>
      </c>
      <c r="CO36" s="76">
        <f t="shared" si="96"/>
        <v>-8.5823529411764632E-2</v>
      </c>
      <c r="CP36" s="76">
        <f t="shared" si="97"/>
        <v>0</v>
      </c>
      <c r="CQ36" s="76">
        <f t="shared" si="98"/>
        <v>0</v>
      </c>
      <c r="CR36" s="76">
        <f t="shared" si="99"/>
        <v>0</v>
      </c>
      <c r="CS36" s="76">
        <f t="shared" si="100"/>
        <v>-6.0000000000000053E-2</v>
      </c>
      <c r="CT36" s="76">
        <f t="shared" si="101"/>
        <v>3.1711533712027729E-2</v>
      </c>
      <c r="CU36" s="76">
        <f t="shared" si="102"/>
        <v>-4.1401779603011724E-2</v>
      </c>
      <c r="CV36" s="76">
        <f t="shared" si="103"/>
        <v>0</v>
      </c>
      <c r="CW36" s="76">
        <f t="shared" si="104"/>
        <v>0</v>
      </c>
      <c r="CX36" s="76">
        <f t="shared" si="105"/>
        <v>0</v>
      </c>
      <c r="CY36" s="76">
        <f t="shared" si="106"/>
        <v>0</v>
      </c>
      <c r="CZ36" s="76">
        <f t="shared" si="107"/>
        <v>-6.0000000000000053E-2</v>
      </c>
      <c r="DA36" s="132"/>
      <c r="DB36" s="59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45"/>
      <c r="DR36" s="132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</row>
    <row r="37" spans="2:143" x14ac:dyDescent="0.3">
      <c r="B37" s="70" t="s">
        <v>11</v>
      </c>
      <c r="C37" s="71">
        <v>0.25</v>
      </c>
      <c r="D37" s="147" t="s">
        <v>125</v>
      </c>
      <c r="E37" s="113">
        <v>-0.03</v>
      </c>
      <c r="F37" s="148">
        <v>-0.03</v>
      </c>
      <c r="G37" s="65">
        <v>-4.5704154002026293E-2</v>
      </c>
      <c r="H37" s="6">
        <v>-4.5704154002026293E-2</v>
      </c>
      <c r="I37" s="65">
        <v>-0.03</v>
      </c>
      <c r="J37" s="147">
        <v>-0.03</v>
      </c>
      <c r="K37" s="6">
        <v>-0.03</v>
      </c>
      <c r="L37" s="147">
        <v>-4.4431024369434108E-2</v>
      </c>
      <c r="M37" s="65">
        <v>4.7377444995686774E-2</v>
      </c>
      <c r="N37" s="74">
        <v>-7.0000000000000034E-2</v>
      </c>
      <c r="O37" s="149">
        <v>-0.03</v>
      </c>
      <c r="P37" s="74">
        <v>-3.0000000000000002E-2</v>
      </c>
      <c r="Q37" s="147">
        <v>-3.0000000000000002E-2</v>
      </c>
      <c r="R37" s="147">
        <v>-0.03</v>
      </c>
      <c r="S37" s="147">
        <v>-4.4431024369434108E-2</v>
      </c>
      <c r="T37" s="132"/>
      <c r="U37" s="76" t="str">
        <f t="shared" si="108"/>
        <v>NA</v>
      </c>
      <c r="V37" s="76">
        <f t="shared" si="63"/>
        <v>-0.03</v>
      </c>
      <c r="W37" s="76">
        <f t="shared" si="64"/>
        <v>-0.03</v>
      </c>
      <c r="X37" s="76">
        <f t="shared" si="65"/>
        <v>-4.5704154002026293E-2</v>
      </c>
      <c r="Y37" s="76">
        <f t="shared" si="66"/>
        <v>-4.5704154002026293E-2</v>
      </c>
      <c r="Z37" s="76">
        <f t="shared" si="67"/>
        <v>-0.03</v>
      </c>
      <c r="AA37" s="76">
        <f t="shared" si="68"/>
        <v>-0.03</v>
      </c>
      <c r="AB37" s="76">
        <f t="shared" si="69"/>
        <v>-0.03</v>
      </c>
      <c r="AC37" s="76">
        <f t="shared" si="70"/>
        <v>-4.4431024369434108E-2</v>
      </c>
      <c r="AD37" s="76">
        <f t="shared" si="71"/>
        <v>4.7377444995686774E-2</v>
      </c>
      <c r="AE37" s="76">
        <f t="shared" si="72"/>
        <v>-7.0000000000000034E-2</v>
      </c>
      <c r="AF37" s="76">
        <f t="shared" si="73"/>
        <v>-0.03</v>
      </c>
      <c r="AG37" s="76">
        <f t="shared" si="74"/>
        <v>-3.0000000000000002E-2</v>
      </c>
      <c r="AH37" s="76">
        <f t="shared" si="75"/>
        <v>-3.0000000000000002E-2</v>
      </c>
      <c r="AI37" s="76">
        <f t="shared" si="76"/>
        <v>-0.03</v>
      </c>
      <c r="AJ37" s="76">
        <f t="shared" si="77"/>
        <v>-4.4431024369434108E-2</v>
      </c>
      <c r="AK37" s="132"/>
      <c r="AL37" s="67" t="s">
        <v>125</v>
      </c>
      <c r="AM37" s="111">
        <v>-0.03</v>
      </c>
      <c r="AN37" s="148">
        <v>-0.03</v>
      </c>
      <c r="AO37" s="67">
        <v>-4.5704154002026293E-2</v>
      </c>
      <c r="AP37" s="6">
        <v>-4.5704154002026293E-2</v>
      </c>
      <c r="AQ37" s="67">
        <v>-0.03</v>
      </c>
      <c r="AR37" s="67">
        <v>-0.03</v>
      </c>
      <c r="AS37" s="6">
        <v>-0.03</v>
      </c>
      <c r="AT37" s="67">
        <v>-4.4431024369434108E-2</v>
      </c>
      <c r="AU37" s="67">
        <v>4.7377444995686774E-2</v>
      </c>
      <c r="AV37" s="77">
        <v>-7.0000000000000034E-2</v>
      </c>
      <c r="AW37" s="67">
        <v>-0.03</v>
      </c>
      <c r="AX37" s="77">
        <v>-3.0000000000000002E-2</v>
      </c>
      <c r="AY37" s="67">
        <v>-3.0000000000000002E-2</v>
      </c>
      <c r="AZ37" s="67">
        <v>-0.03</v>
      </c>
      <c r="BA37" s="67">
        <v>-4.4431024369434108E-2</v>
      </c>
      <c r="BB37" s="132"/>
      <c r="BC37" s="76" t="str">
        <f t="shared" si="109"/>
        <v>NA</v>
      </c>
      <c r="BD37" s="76">
        <f t="shared" si="78"/>
        <v>-0.03</v>
      </c>
      <c r="BE37" s="76">
        <f t="shared" si="79"/>
        <v>-0.03</v>
      </c>
      <c r="BF37" s="76">
        <f t="shared" si="80"/>
        <v>-4.5704154002026293E-2</v>
      </c>
      <c r="BG37" s="76">
        <f t="shared" si="81"/>
        <v>-4.5704154002026293E-2</v>
      </c>
      <c r="BH37" s="76">
        <f t="shared" si="82"/>
        <v>-0.03</v>
      </c>
      <c r="BI37" s="76">
        <f t="shared" si="83"/>
        <v>-0.03</v>
      </c>
      <c r="BJ37" s="76">
        <f t="shared" si="84"/>
        <v>-0.03</v>
      </c>
      <c r="BK37" s="76">
        <f t="shared" si="85"/>
        <v>-4.4431024369434108E-2</v>
      </c>
      <c r="BL37" s="76">
        <f t="shared" si="86"/>
        <v>4.7377444995686774E-2</v>
      </c>
      <c r="BM37" s="76">
        <f t="shared" si="87"/>
        <v>-7.0000000000000034E-2</v>
      </c>
      <c r="BN37" s="76">
        <f t="shared" si="88"/>
        <v>-0.03</v>
      </c>
      <c r="BO37" s="76">
        <f t="shared" si="89"/>
        <v>-3.0000000000000002E-2</v>
      </c>
      <c r="BP37" s="76">
        <f t="shared" si="90"/>
        <v>-3.0000000000000002E-2</v>
      </c>
      <c r="BQ37" s="76">
        <f t="shared" si="91"/>
        <v>-0.03</v>
      </c>
      <c r="BR37" s="76">
        <f t="shared" si="92"/>
        <v>-4.4431024369434108E-2</v>
      </c>
      <c r="BS37" s="132"/>
      <c r="BT37" s="67" t="s">
        <v>125</v>
      </c>
      <c r="BU37" s="111">
        <v>0</v>
      </c>
      <c r="BV37" s="148">
        <v>0</v>
      </c>
      <c r="BW37" s="67">
        <v>-1.5704154002026294E-2</v>
      </c>
      <c r="BX37" s="6">
        <v>-1.5704154002026294E-2</v>
      </c>
      <c r="BY37" s="67">
        <v>0</v>
      </c>
      <c r="BZ37" s="67">
        <v>0</v>
      </c>
      <c r="CA37" s="6">
        <v>0</v>
      </c>
      <c r="CB37" s="67">
        <v>-1.4431024369434109E-2</v>
      </c>
      <c r="CC37" s="67">
        <v>7.7377444995686773E-2</v>
      </c>
      <c r="CD37" s="77">
        <v>-4.0000000000000036E-2</v>
      </c>
      <c r="CE37" s="67">
        <v>0</v>
      </c>
      <c r="CF37" s="77">
        <v>0</v>
      </c>
      <c r="CG37" s="67">
        <v>0</v>
      </c>
      <c r="CH37" s="67">
        <v>0</v>
      </c>
      <c r="CI37" s="67">
        <v>-1.4431024369434109E-2</v>
      </c>
      <c r="CJ37" s="132"/>
      <c r="CK37" s="76" t="str">
        <f t="shared" si="110"/>
        <v>NA</v>
      </c>
      <c r="CL37" s="76">
        <f t="shared" si="93"/>
        <v>0</v>
      </c>
      <c r="CM37" s="76">
        <f t="shared" si="94"/>
        <v>0</v>
      </c>
      <c r="CN37" s="76">
        <f t="shared" si="95"/>
        <v>-1.5704154002026294E-2</v>
      </c>
      <c r="CO37" s="76">
        <f t="shared" si="96"/>
        <v>-1.5704154002026294E-2</v>
      </c>
      <c r="CP37" s="76">
        <f t="shared" si="97"/>
        <v>0</v>
      </c>
      <c r="CQ37" s="76">
        <f t="shared" si="98"/>
        <v>0</v>
      </c>
      <c r="CR37" s="76">
        <f t="shared" si="99"/>
        <v>0</v>
      </c>
      <c r="CS37" s="76">
        <f t="shared" si="100"/>
        <v>-1.4431024369434109E-2</v>
      </c>
      <c r="CT37" s="76">
        <f t="shared" si="101"/>
        <v>7.7377444995686773E-2</v>
      </c>
      <c r="CU37" s="76">
        <f t="shared" si="102"/>
        <v>-4.0000000000000036E-2</v>
      </c>
      <c r="CV37" s="76">
        <f t="shared" si="103"/>
        <v>0</v>
      </c>
      <c r="CW37" s="76">
        <f t="shared" si="104"/>
        <v>0</v>
      </c>
      <c r="CX37" s="76">
        <f t="shared" si="105"/>
        <v>0</v>
      </c>
      <c r="CY37" s="76">
        <f t="shared" si="106"/>
        <v>0</v>
      </c>
      <c r="CZ37" s="76">
        <f t="shared" si="107"/>
        <v>-1.4431024369434109E-2</v>
      </c>
      <c r="DA37" s="132"/>
      <c r="DB37" s="59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45"/>
      <c r="DR37" s="132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</row>
    <row r="38" spans="2:143" x14ac:dyDescent="0.3">
      <c r="B38" s="70" t="s">
        <v>15</v>
      </c>
      <c r="C38" s="71">
        <v>0.3</v>
      </c>
      <c r="D38" s="147" t="s">
        <v>125</v>
      </c>
      <c r="E38" s="113">
        <v>9.9999999999999936E-2</v>
      </c>
      <c r="F38" s="148">
        <v>9.9999999999999936E-2</v>
      </c>
      <c r="G38" s="65">
        <v>0</v>
      </c>
      <c r="H38" s="6">
        <v>0</v>
      </c>
      <c r="I38" s="65">
        <v>0</v>
      </c>
      <c r="J38" s="147">
        <v>0</v>
      </c>
      <c r="K38" s="6">
        <v>0</v>
      </c>
      <c r="L38" s="147">
        <v>0</v>
      </c>
      <c r="M38" s="65">
        <v>0.13312706882535763</v>
      </c>
      <c r="N38" s="74">
        <v>-1.6000000000000014E-2</v>
      </c>
      <c r="O38" s="149">
        <v>0</v>
      </c>
      <c r="P38" s="74">
        <v>0</v>
      </c>
      <c r="Q38" s="147">
        <v>0</v>
      </c>
      <c r="R38" s="147">
        <v>0</v>
      </c>
      <c r="S38" s="147">
        <v>0</v>
      </c>
      <c r="T38" s="132"/>
      <c r="U38" s="76" t="str">
        <f t="shared" si="108"/>
        <v>NA</v>
      </c>
      <c r="V38" s="76">
        <f t="shared" si="63"/>
        <v>9.9999999999999936E-2</v>
      </c>
      <c r="W38" s="76">
        <f t="shared" si="64"/>
        <v>9.9999999999999936E-2</v>
      </c>
      <c r="X38" s="76">
        <f t="shared" si="65"/>
        <v>0</v>
      </c>
      <c r="Y38" s="76">
        <f t="shared" si="66"/>
        <v>0</v>
      </c>
      <c r="Z38" s="76">
        <f t="shared" si="67"/>
        <v>0</v>
      </c>
      <c r="AA38" s="76">
        <f t="shared" si="68"/>
        <v>0</v>
      </c>
      <c r="AB38" s="76">
        <f t="shared" si="69"/>
        <v>0</v>
      </c>
      <c r="AC38" s="76">
        <f t="shared" si="70"/>
        <v>0</v>
      </c>
      <c r="AD38" s="76">
        <f t="shared" si="71"/>
        <v>0.13312706882535763</v>
      </c>
      <c r="AE38" s="76">
        <f t="shared" si="72"/>
        <v>-1.6000000000000014E-2</v>
      </c>
      <c r="AF38" s="76">
        <f t="shared" si="73"/>
        <v>0</v>
      </c>
      <c r="AG38" s="76">
        <f t="shared" si="74"/>
        <v>0</v>
      </c>
      <c r="AH38" s="76">
        <f t="shared" si="75"/>
        <v>0</v>
      </c>
      <c r="AI38" s="76">
        <f t="shared" si="76"/>
        <v>0</v>
      </c>
      <c r="AJ38" s="76">
        <f t="shared" si="77"/>
        <v>0</v>
      </c>
      <c r="AK38" s="132"/>
      <c r="AL38" s="67" t="s">
        <v>125</v>
      </c>
      <c r="AM38" s="111">
        <v>9.9999999999999936E-2</v>
      </c>
      <c r="AN38" s="148">
        <v>9.9999999999999936E-2</v>
      </c>
      <c r="AO38" s="67">
        <v>0</v>
      </c>
      <c r="AP38" s="6">
        <v>0</v>
      </c>
      <c r="AQ38" s="67">
        <v>0</v>
      </c>
      <c r="AR38" s="67">
        <v>0</v>
      </c>
      <c r="AS38" s="6">
        <v>0</v>
      </c>
      <c r="AT38" s="67">
        <v>0</v>
      </c>
      <c r="AU38" s="67">
        <v>0.13312706882535763</v>
      </c>
      <c r="AV38" s="77">
        <v>-1.6000000000000014E-2</v>
      </c>
      <c r="AW38" s="67">
        <v>0</v>
      </c>
      <c r="AX38" s="77">
        <v>0</v>
      </c>
      <c r="AY38" s="67">
        <v>0</v>
      </c>
      <c r="AZ38" s="67">
        <v>0</v>
      </c>
      <c r="BA38" s="67">
        <v>0</v>
      </c>
      <c r="BB38" s="132"/>
      <c r="BC38" s="76" t="str">
        <f t="shared" si="109"/>
        <v>NA</v>
      </c>
      <c r="BD38" s="76">
        <f t="shared" si="78"/>
        <v>9.9999999999999936E-2</v>
      </c>
      <c r="BE38" s="76">
        <f t="shared" si="79"/>
        <v>9.9999999999999936E-2</v>
      </c>
      <c r="BF38" s="76">
        <f t="shared" si="80"/>
        <v>0</v>
      </c>
      <c r="BG38" s="76">
        <f t="shared" si="81"/>
        <v>0</v>
      </c>
      <c r="BH38" s="76">
        <f t="shared" si="82"/>
        <v>0</v>
      </c>
      <c r="BI38" s="76">
        <f t="shared" si="83"/>
        <v>0</v>
      </c>
      <c r="BJ38" s="76">
        <f t="shared" si="84"/>
        <v>0</v>
      </c>
      <c r="BK38" s="76">
        <f t="shared" si="85"/>
        <v>0</v>
      </c>
      <c r="BL38" s="76">
        <f t="shared" si="86"/>
        <v>0.13312706882535763</v>
      </c>
      <c r="BM38" s="76">
        <f t="shared" si="87"/>
        <v>-1.6000000000000014E-2</v>
      </c>
      <c r="BN38" s="76">
        <f t="shared" si="88"/>
        <v>0</v>
      </c>
      <c r="BO38" s="76">
        <f t="shared" si="89"/>
        <v>0</v>
      </c>
      <c r="BP38" s="76">
        <f t="shared" si="90"/>
        <v>0</v>
      </c>
      <c r="BQ38" s="76">
        <f t="shared" si="91"/>
        <v>0</v>
      </c>
      <c r="BR38" s="76">
        <f t="shared" si="92"/>
        <v>0</v>
      </c>
      <c r="BS38" s="132"/>
      <c r="BT38" s="67" t="s">
        <v>125</v>
      </c>
      <c r="BU38" s="111">
        <v>9.9999999999999936E-2</v>
      </c>
      <c r="BV38" s="148">
        <v>9.9999999999999936E-2</v>
      </c>
      <c r="BW38" s="67">
        <v>0</v>
      </c>
      <c r="BX38" s="6">
        <v>0</v>
      </c>
      <c r="BY38" s="67">
        <v>0</v>
      </c>
      <c r="BZ38" s="67">
        <v>0</v>
      </c>
      <c r="CA38" s="6">
        <v>0</v>
      </c>
      <c r="CB38" s="67">
        <v>0</v>
      </c>
      <c r="CC38" s="67">
        <v>0.13312706882535763</v>
      </c>
      <c r="CD38" s="77">
        <v>-1.6000000000000014E-2</v>
      </c>
      <c r="CE38" s="67">
        <v>0</v>
      </c>
      <c r="CF38" s="77">
        <v>0</v>
      </c>
      <c r="CG38" s="67">
        <v>0</v>
      </c>
      <c r="CH38" s="67">
        <v>0</v>
      </c>
      <c r="CI38" s="67">
        <v>0</v>
      </c>
      <c r="CJ38" s="132"/>
      <c r="CK38" s="76" t="str">
        <f t="shared" si="110"/>
        <v>NA</v>
      </c>
      <c r="CL38" s="76">
        <f t="shared" si="93"/>
        <v>9.9999999999999936E-2</v>
      </c>
      <c r="CM38" s="76">
        <f t="shared" si="94"/>
        <v>9.9999999999999936E-2</v>
      </c>
      <c r="CN38" s="76">
        <f t="shared" si="95"/>
        <v>0</v>
      </c>
      <c r="CO38" s="76">
        <f t="shared" si="96"/>
        <v>0</v>
      </c>
      <c r="CP38" s="76">
        <f t="shared" si="97"/>
        <v>0</v>
      </c>
      <c r="CQ38" s="76">
        <f t="shared" si="98"/>
        <v>0</v>
      </c>
      <c r="CR38" s="76">
        <f t="shared" si="99"/>
        <v>0</v>
      </c>
      <c r="CS38" s="76">
        <f t="shared" si="100"/>
        <v>0</v>
      </c>
      <c r="CT38" s="76">
        <f t="shared" si="101"/>
        <v>0.13312706882535763</v>
      </c>
      <c r="CU38" s="76">
        <f t="shared" si="102"/>
        <v>-1.6000000000000014E-2</v>
      </c>
      <c r="CV38" s="76">
        <f t="shared" si="103"/>
        <v>0</v>
      </c>
      <c r="CW38" s="76">
        <f t="shared" si="104"/>
        <v>0</v>
      </c>
      <c r="CX38" s="76">
        <f t="shared" si="105"/>
        <v>0</v>
      </c>
      <c r="CY38" s="76">
        <f t="shared" si="106"/>
        <v>0</v>
      </c>
      <c r="CZ38" s="76">
        <f t="shared" si="107"/>
        <v>0</v>
      </c>
      <c r="DA38" s="132"/>
      <c r="DB38" s="59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45"/>
      <c r="DR38" s="132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</row>
    <row r="39" spans="2:143" x14ac:dyDescent="0.3">
      <c r="B39" s="70" t="s">
        <v>16</v>
      </c>
      <c r="C39" s="71">
        <v>0.35</v>
      </c>
      <c r="D39" s="147" t="s">
        <v>125</v>
      </c>
      <c r="E39" s="113">
        <v>0.125</v>
      </c>
      <c r="F39" s="148">
        <v>0.125</v>
      </c>
      <c r="G39" s="65">
        <v>0</v>
      </c>
      <c r="H39" s="6">
        <v>0</v>
      </c>
      <c r="I39" s="65">
        <v>0</v>
      </c>
      <c r="J39" s="147">
        <v>0</v>
      </c>
      <c r="K39" s="6">
        <v>0</v>
      </c>
      <c r="L39" s="147">
        <v>0</v>
      </c>
      <c r="M39" s="65">
        <v>0.20411619011392679</v>
      </c>
      <c r="N39" s="74">
        <v>0</v>
      </c>
      <c r="O39" s="149">
        <v>2.0898550724637754E-2</v>
      </c>
      <c r="P39" s="74">
        <v>0</v>
      </c>
      <c r="Q39" s="147">
        <v>0</v>
      </c>
      <c r="R39" s="147">
        <v>0</v>
      </c>
      <c r="S39" s="147">
        <v>0</v>
      </c>
      <c r="T39" s="132"/>
      <c r="U39" s="76" t="str">
        <f t="shared" si="108"/>
        <v>NA</v>
      </c>
      <c r="V39" s="76">
        <f t="shared" si="63"/>
        <v>0.125</v>
      </c>
      <c r="W39" s="76">
        <f t="shared" si="64"/>
        <v>0.125</v>
      </c>
      <c r="X39" s="76">
        <f t="shared" si="65"/>
        <v>0</v>
      </c>
      <c r="Y39" s="76">
        <f t="shared" si="66"/>
        <v>0</v>
      </c>
      <c r="Z39" s="76">
        <f t="shared" si="67"/>
        <v>0</v>
      </c>
      <c r="AA39" s="76">
        <f t="shared" si="68"/>
        <v>0</v>
      </c>
      <c r="AB39" s="76">
        <f t="shared" si="69"/>
        <v>0</v>
      </c>
      <c r="AC39" s="76">
        <f t="shared" si="70"/>
        <v>0</v>
      </c>
      <c r="AD39" s="76">
        <f t="shared" si="71"/>
        <v>0.20411619011392679</v>
      </c>
      <c r="AE39" s="76">
        <f t="shared" si="72"/>
        <v>0</v>
      </c>
      <c r="AF39" s="76">
        <f t="shared" si="73"/>
        <v>2.0898550724637754E-2</v>
      </c>
      <c r="AG39" s="76">
        <f t="shared" si="74"/>
        <v>0</v>
      </c>
      <c r="AH39" s="76">
        <f t="shared" si="75"/>
        <v>0</v>
      </c>
      <c r="AI39" s="76">
        <f t="shared" si="76"/>
        <v>0</v>
      </c>
      <c r="AJ39" s="76">
        <f t="shared" si="77"/>
        <v>0</v>
      </c>
      <c r="AK39" s="132"/>
      <c r="AL39" s="67" t="s">
        <v>125</v>
      </c>
      <c r="AM39" s="111">
        <v>0.125</v>
      </c>
      <c r="AN39" s="148">
        <v>0.125</v>
      </c>
      <c r="AO39" s="67">
        <v>0</v>
      </c>
      <c r="AP39" s="6">
        <v>0</v>
      </c>
      <c r="AQ39" s="67">
        <v>0</v>
      </c>
      <c r="AR39" s="67">
        <v>0</v>
      </c>
      <c r="AS39" s="6">
        <v>0</v>
      </c>
      <c r="AT39" s="67">
        <v>0</v>
      </c>
      <c r="AU39" s="67">
        <v>0.20411619011392679</v>
      </c>
      <c r="AV39" s="77">
        <v>0</v>
      </c>
      <c r="AW39" s="67">
        <v>2.0898550724637754E-2</v>
      </c>
      <c r="AX39" s="77">
        <v>0</v>
      </c>
      <c r="AY39" s="67">
        <v>0</v>
      </c>
      <c r="AZ39" s="67">
        <v>0</v>
      </c>
      <c r="BA39" s="67">
        <v>0</v>
      </c>
      <c r="BB39" s="132"/>
      <c r="BC39" s="76" t="str">
        <f t="shared" si="109"/>
        <v>NA</v>
      </c>
      <c r="BD39" s="76">
        <f t="shared" si="78"/>
        <v>0.125</v>
      </c>
      <c r="BE39" s="76">
        <f t="shared" si="79"/>
        <v>0.125</v>
      </c>
      <c r="BF39" s="76">
        <f t="shared" si="80"/>
        <v>0</v>
      </c>
      <c r="BG39" s="76">
        <f t="shared" si="81"/>
        <v>0</v>
      </c>
      <c r="BH39" s="76">
        <f t="shared" si="82"/>
        <v>0</v>
      </c>
      <c r="BI39" s="76">
        <f t="shared" si="83"/>
        <v>0</v>
      </c>
      <c r="BJ39" s="76">
        <f t="shared" si="84"/>
        <v>0</v>
      </c>
      <c r="BK39" s="76">
        <f t="shared" si="85"/>
        <v>0</v>
      </c>
      <c r="BL39" s="76">
        <f t="shared" si="86"/>
        <v>0.20411619011392679</v>
      </c>
      <c r="BM39" s="76">
        <f t="shared" si="87"/>
        <v>0</v>
      </c>
      <c r="BN39" s="76">
        <f t="shared" si="88"/>
        <v>2.0898550724637754E-2</v>
      </c>
      <c r="BO39" s="76">
        <f t="shared" si="89"/>
        <v>0</v>
      </c>
      <c r="BP39" s="76">
        <f t="shared" si="90"/>
        <v>0</v>
      </c>
      <c r="BQ39" s="76">
        <f t="shared" si="91"/>
        <v>0</v>
      </c>
      <c r="BR39" s="76">
        <f t="shared" si="92"/>
        <v>0</v>
      </c>
      <c r="BS39" s="132"/>
      <c r="BT39" s="67" t="s">
        <v>125</v>
      </c>
      <c r="BU39" s="111">
        <v>0.125</v>
      </c>
      <c r="BV39" s="148">
        <v>0.125</v>
      </c>
      <c r="BW39" s="67">
        <v>0</v>
      </c>
      <c r="BX39" s="6">
        <v>0</v>
      </c>
      <c r="BY39" s="67">
        <v>0</v>
      </c>
      <c r="BZ39" s="67">
        <v>0</v>
      </c>
      <c r="CA39" s="6">
        <v>0</v>
      </c>
      <c r="CB39" s="67">
        <v>0</v>
      </c>
      <c r="CC39" s="67">
        <v>0.20411619011392679</v>
      </c>
      <c r="CD39" s="77">
        <v>0</v>
      </c>
      <c r="CE39" s="67">
        <v>2.0898550724637754E-2</v>
      </c>
      <c r="CF39" s="77">
        <v>0</v>
      </c>
      <c r="CG39" s="67">
        <v>0</v>
      </c>
      <c r="CH39" s="67">
        <v>0</v>
      </c>
      <c r="CI39" s="67">
        <v>0</v>
      </c>
      <c r="CJ39" s="132"/>
      <c r="CK39" s="76" t="str">
        <f t="shared" si="110"/>
        <v>NA</v>
      </c>
      <c r="CL39" s="76">
        <f t="shared" si="93"/>
        <v>0.125</v>
      </c>
      <c r="CM39" s="76">
        <f t="shared" si="94"/>
        <v>0.125</v>
      </c>
      <c r="CN39" s="76">
        <f t="shared" si="95"/>
        <v>0</v>
      </c>
      <c r="CO39" s="76">
        <f t="shared" si="96"/>
        <v>0</v>
      </c>
      <c r="CP39" s="76">
        <f t="shared" si="97"/>
        <v>0</v>
      </c>
      <c r="CQ39" s="76">
        <f t="shared" si="98"/>
        <v>0</v>
      </c>
      <c r="CR39" s="76">
        <f t="shared" si="99"/>
        <v>0</v>
      </c>
      <c r="CS39" s="76">
        <f t="shared" si="100"/>
        <v>0</v>
      </c>
      <c r="CT39" s="76">
        <f t="shared" si="101"/>
        <v>0.20411619011392679</v>
      </c>
      <c r="CU39" s="76">
        <f t="shared" si="102"/>
        <v>0</v>
      </c>
      <c r="CV39" s="76">
        <f t="shared" si="103"/>
        <v>2.0898550724637754E-2</v>
      </c>
      <c r="CW39" s="76">
        <f t="shared" si="104"/>
        <v>0</v>
      </c>
      <c r="CX39" s="76">
        <f t="shared" si="105"/>
        <v>0</v>
      </c>
      <c r="CY39" s="76">
        <f t="shared" si="106"/>
        <v>0</v>
      </c>
      <c r="CZ39" s="76">
        <f t="shared" si="107"/>
        <v>0</v>
      </c>
      <c r="DA39" s="132"/>
      <c r="DB39" s="59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45"/>
      <c r="DR39" s="132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</row>
    <row r="40" spans="2:143" x14ac:dyDescent="0.3">
      <c r="B40" s="70" t="s">
        <v>21</v>
      </c>
      <c r="C40" s="71">
        <v>0.4</v>
      </c>
      <c r="D40" s="147" t="s">
        <v>125</v>
      </c>
      <c r="E40" s="113">
        <v>0.12333333333333338</v>
      </c>
      <c r="F40" s="148">
        <v>0.12333333333333338</v>
      </c>
      <c r="G40" s="65">
        <v>6.8611624117327574E-2</v>
      </c>
      <c r="H40" s="6">
        <v>6.8611624117327574E-2</v>
      </c>
      <c r="I40" s="65">
        <v>-1.0000000000000002E-2</v>
      </c>
      <c r="J40" s="147">
        <v>-1.0000000000000002E-2</v>
      </c>
      <c r="K40" s="6">
        <v>-1.0000000000000002E-2</v>
      </c>
      <c r="L40" s="147">
        <v>-6.4267616441528938E-3</v>
      </c>
      <c r="M40" s="65">
        <v>0.20332575645702877</v>
      </c>
      <c r="N40" s="74">
        <v>-1.0000000000000002E-2</v>
      </c>
      <c r="O40" s="149">
        <v>2.3391304347825999E-2</v>
      </c>
      <c r="P40" s="74">
        <v>-1.0000000000000002E-2</v>
      </c>
      <c r="Q40" s="147">
        <v>-1.0000000000000002E-2</v>
      </c>
      <c r="R40" s="147">
        <v>-1.0000000000000002E-2</v>
      </c>
      <c r="S40" s="147">
        <v>-6.4267616441528938E-3</v>
      </c>
      <c r="T40" s="132"/>
      <c r="U40" s="76" t="str">
        <f t="shared" si="108"/>
        <v>NA</v>
      </c>
      <c r="V40" s="76">
        <f t="shared" si="63"/>
        <v>0.12333333333333338</v>
      </c>
      <c r="W40" s="76">
        <f t="shared" si="64"/>
        <v>0.12333333333333338</v>
      </c>
      <c r="X40" s="76">
        <f t="shared" si="65"/>
        <v>6.8611624117327574E-2</v>
      </c>
      <c r="Y40" s="76">
        <f t="shared" si="66"/>
        <v>6.8611624117327574E-2</v>
      </c>
      <c r="Z40" s="76">
        <f t="shared" si="67"/>
        <v>-1.0000000000000002E-2</v>
      </c>
      <c r="AA40" s="76">
        <f t="shared" si="68"/>
        <v>-1.0000000000000002E-2</v>
      </c>
      <c r="AB40" s="76">
        <f t="shared" si="69"/>
        <v>-1.0000000000000002E-2</v>
      </c>
      <c r="AC40" s="76">
        <f t="shared" si="70"/>
        <v>-6.4267616441528938E-3</v>
      </c>
      <c r="AD40" s="76">
        <f t="shared" si="71"/>
        <v>0.20332575645702877</v>
      </c>
      <c r="AE40" s="76">
        <f t="shared" si="72"/>
        <v>-1.0000000000000002E-2</v>
      </c>
      <c r="AF40" s="76">
        <f t="shared" si="73"/>
        <v>2.3391304347825999E-2</v>
      </c>
      <c r="AG40" s="76">
        <f t="shared" si="74"/>
        <v>-1.0000000000000002E-2</v>
      </c>
      <c r="AH40" s="76">
        <f t="shared" si="75"/>
        <v>-1.0000000000000002E-2</v>
      </c>
      <c r="AI40" s="76">
        <f t="shared" si="76"/>
        <v>-1.0000000000000002E-2</v>
      </c>
      <c r="AJ40" s="76">
        <f t="shared" si="77"/>
        <v>-6.4267616441528938E-3</v>
      </c>
      <c r="AK40" s="132"/>
      <c r="AL40" s="67" t="s">
        <v>125</v>
      </c>
      <c r="AM40" s="111">
        <v>0.12333333333333338</v>
      </c>
      <c r="AN40" s="148">
        <v>0.12333333333333338</v>
      </c>
      <c r="AO40" s="67">
        <v>6.8611624117327574E-2</v>
      </c>
      <c r="AP40" s="6">
        <v>6.8611624117327574E-2</v>
      </c>
      <c r="AQ40" s="67">
        <v>-1.0000000000000002E-2</v>
      </c>
      <c r="AR40" s="67">
        <v>-1.0000000000000002E-2</v>
      </c>
      <c r="AS40" s="6">
        <v>-1.0000000000000002E-2</v>
      </c>
      <c r="AT40" s="67">
        <v>-6.4267616441528938E-3</v>
      </c>
      <c r="AU40" s="67">
        <v>0.20332575645702877</v>
      </c>
      <c r="AV40" s="77">
        <v>-1.0000000000000002E-2</v>
      </c>
      <c r="AW40" s="67">
        <v>2.3391304347825999E-2</v>
      </c>
      <c r="AX40" s="77">
        <v>-1.0000000000000002E-2</v>
      </c>
      <c r="AY40" s="67">
        <v>-1.0000000000000002E-2</v>
      </c>
      <c r="AZ40" s="67">
        <v>-1.0000000000000002E-2</v>
      </c>
      <c r="BA40" s="67">
        <v>-6.4267616441528938E-3</v>
      </c>
      <c r="BB40" s="132"/>
      <c r="BC40" s="76" t="str">
        <f t="shared" si="109"/>
        <v>NA</v>
      </c>
      <c r="BD40" s="76">
        <f t="shared" si="78"/>
        <v>0.12333333333333338</v>
      </c>
      <c r="BE40" s="76">
        <f t="shared" si="79"/>
        <v>0.12333333333333338</v>
      </c>
      <c r="BF40" s="76">
        <f t="shared" si="80"/>
        <v>6.8611624117327574E-2</v>
      </c>
      <c r="BG40" s="76">
        <f t="shared" si="81"/>
        <v>6.8611624117327574E-2</v>
      </c>
      <c r="BH40" s="76">
        <f t="shared" si="82"/>
        <v>-1.0000000000000002E-2</v>
      </c>
      <c r="BI40" s="76">
        <f t="shared" si="83"/>
        <v>-1.0000000000000002E-2</v>
      </c>
      <c r="BJ40" s="76">
        <f t="shared" si="84"/>
        <v>-1.0000000000000002E-2</v>
      </c>
      <c r="BK40" s="76">
        <f t="shared" si="85"/>
        <v>-6.4267616441528938E-3</v>
      </c>
      <c r="BL40" s="76">
        <f t="shared" si="86"/>
        <v>0.20332575645702877</v>
      </c>
      <c r="BM40" s="76">
        <f t="shared" si="87"/>
        <v>-1.0000000000000002E-2</v>
      </c>
      <c r="BN40" s="76">
        <f t="shared" si="88"/>
        <v>2.3391304347825999E-2</v>
      </c>
      <c r="BO40" s="76">
        <f t="shared" si="89"/>
        <v>-1.0000000000000002E-2</v>
      </c>
      <c r="BP40" s="76">
        <f t="shared" si="90"/>
        <v>-1.0000000000000002E-2</v>
      </c>
      <c r="BQ40" s="76">
        <f t="shared" si="91"/>
        <v>-1.0000000000000002E-2</v>
      </c>
      <c r="BR40" s="76">
        <f t="shared" si="92"/>
        <v>-6.4267616441528938E-3</v>
      </c>
      <c r="BS40" s="132"/>
      <c r="BT40" s="67" t="s">
        <v>125</v>
      </c>
      <c r="BU40" s="111">
        <v>0.13333333333333339</v>
      </c>
      <c r="BV40" s="148">
        <v>0.13333333333333339</v>
      </c>
      <c r="BW40" s="67">
        <v>7.8611624117327583E-2</v>
      </c>
      <c r="BX40" s="6">
        <v>7.8611624117327583E-2</v>
      </c>
      <c r="BY40" s="67">
        <v>0</v>
      </c>
      <c r="BZ40" s="67">
        <v>0</v>
      </c>
      <c r="CA40" s="6">
        <v>0</v>
      </c>
      <c r="CB40" s="67">
        <v>3.5732383558471081E-3</v>
      </c>
      <c r="CC40" s="67">
        <v>0.21332575645702878</v>
      </c>
      <c r="CD40" s="77">
        <v>0</v>
      </c>
      <c r="CE40" s="67">
        <v>3.3391304347826001E-2</v>
      </c>
      <c r="CF40" s="77">
        <v>0</v>
      </c>
      <c r="CG40" s="67">
        <v>0</v>
      </c>
      <c r="CH40" s="67">
        <v>0</v>
      </c>
      <c r="CI40" s="67">
        <v>3.5732383558471081E-3</v>
      </c>
      <c r="CJ40" s="132"/>
      <c r="CK40" s="76" t="str">
        <f t="shared" si="110"/>
        <v>NA</v>
      </c>
      <c r="CL40" s="76">
        <f t="shared" si="93"/>
        <v>0.13333333333333339</v>
      </c>
      <c r="CM40" s="76">
        <f t="shared" si="94"/>
        <v>0.13333333333333339</v>
      </c>
      <c r="CN40" s="76">
        <f t="shared" si="95"/>
        <v>7.8611624117327583E-2</v>
      </c>
      <c r="CO40" s="76">
        <f t="shared" si="96"/>
        <v>7.8611624117327583E-2</v>
      </c>
      <c r="CP40" s="76">
        <f t="shared" si="97"/>
        <v>0</v>
      </c>
      <c r="CQ40" s="76">
        <f t="shared" si="98"/>
        <v>0</v>
      </c>
      <c r="CR40" s="76">
        <f t="shared" si="99"/>
        <v>0</v>
      </c>
      <c r="CS40" s="76">
        <f t="shared" si="100"/>
        <v>3.5732383558471081E-3</v>
      </c>
      <c r="CT40" s="76">
        <f t="shared" si="101"/>
        <v>0.21332575645702878</v>
      </c>
      <c r="CU40" s="76">
        <f t="shared" si="102"/>
        <v>0</v>
      </c>
      <c r="CV40" s="76">
        <f t="shared" si="103"/>
        <v>3.3391304347826001E-2</v>
      </c>
      <c r="CW40" s="76">
        <f t="shared" si="104"/>
        <v>0</v>
      </c>
      <c r="CX40" s="76">
        <f t="shared" si="105"/>
        <v>0</v>
      </c>
      <c r="CY40" s="76">
        <f t="shared" si="106"/>
        <v>0</v>
      </c>
      <c r="CZ40" s="76">
        <f t="shared" si="107"/>
        <v>3.5732383558471081E-3</v>
      </c>
      <c r="DA40" s="132"/>
      <c r="DB40" s="59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45"/>
      <c r="DR40" s="132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</row>
    <row r="41" spans="2:143" x14ac:dyDescent="0.3">
      <c r="B41" s="70" t="s">
        <v>22</v>
      </c>
      <c r="C41" s="71">
        <v>0.45</v>
      </c>
      <c r="D41" s="147" t="s">
        <v>125</v>
      </c>
      <c r="E41" s="113">
        <v>0.16666666666666666</v>
      </c>
      <c r="F41" s="148">
        <v>0.16666666666666666</v>
      </c>
      <c r="G41" s="65">
        <v>0.15799999999999992</v>
      </c>
      <c r="H41" s="6">
        <v>0.15799999999999992</v>
      </c>
      <c r="I41" s="65">
        <v>0</v>
      </c>
      <c r="J41" s="147">
        <v>0</v>
      </c>
      <c r="K41" s="6">
        <v>0</v>
      </c>
      <c r="L41" s="147">
        <v>6.0134600000000038E-2</v>
      </c>
      <c r="M41" s="65">
        <v>0.23019093741722507</v>
      </c>
      <c r="N41" s="74">
        <v>7.0000000000001172E-3</v>
      </c>
      <c r="O41" s="149">
        <v>4.7000000000000153E-2</v>
      </c>
      <c r="P41" s="74">
        <v>9.6317523056652643E-3</v>
      </c>
      <c r="Q41" s="147">
        <v>9.6317523056652643E-3</v>
      </c>
      <c r="R41" s="147">
        <v>0</v>
      </c>
      <c r="S41" s="147">
        <v>6.0134600000000038E-2</v>
      </c>
      <c r="T41" s="132"/>
      <c r="U41" s="76" t="str">
        <f t="shared" si="108"/>
        <v>NA</v>
      </c>
      <c r="V41" s="76">
        <f t="shared" si="63"/>
        <v>0.16666666666666666</v>
      </c>
      <c r="W41" s="76">
        <f t="shared" si="64"/>
        <v>0.16666666666666666</v>
      </c>
      <c r="X41" s="76">
        <f t="shared" si="65"/>
        <v>0.15799999999999992</v>
      </c>
      <c r="Y41" s="76">
        <f t="shared" si="66"/>
        <v>0.15799999999999992</v>
      </c>
      <c r="Z41" s="76">
        <f t="shared" si="67"/>
        <v>0</v>
      </c>
      <c r="AA41" s="76">
        <f t="shared" si="68"/>
        <v>0</v>
      </c>
      <c r="AB41" s="76">
        <f t="shared" si="69"/>
        <v>0</v>
      </c>
      <c r="AC41" s="76">
        <f t="shared" si="70"/>
        <v>6.0134600000000038E-2</v>
      </c>
      <c r="AD41" s="76">
        <f t="shared" si="71"/>
        <v>0.23019093741722507</v>
      </c>
      <c r="AE41" s="76">
        <f t="shared" si="72"/>
        <v>7.0000000000001172E-3</v>
      </c>
      <c r="AF41" s="76">
        <f t="shared" si="73"/>
        <v>4.7000000000000153E-2</v>
      </c>
      <c r="AG41" s="76">
        <f t="shared" si="74"/>
        <v>9.6317523056652643E-3</v>
      </c>
      <c r="AH41" s="76">
        <f t="shared" si="75"/>
        <v>9.6317523056652643E-3</v>
      </c>
      <c r="AI41" s="76">
        <f t="shared" si="76"/>
        <v>0</v>
      </c>
      <c r="AJ41" s="76">
        <f t="shared" si="77"/>
        <v>6.0134600000000038E-2</v>
      </c>
      <c r="AK41" s="132"/>
      <c r="AL41" s="67" t="s">
        <v>125</v>
      </c>
      <c r="AM41" s="111">
        <v>0.16666666666666666</v>
      </c>
      <c r="AN41" s="148">
        <v>0.16666666666666666</v>
      </c>
      <c r="AO41" s="67">
        <v>0.15799999999999992</v>
      </c>
      <c r="AP41" s="6">
        <v>0.15799999999999992</v>
      </c>
      <c r="AQ41" s="67">
        <v>0</v>
      </c>
      <c r="AR41" s="67">
        <v>0</v>
      </c>
      <c r="AS41" s="6">
        <v>0</v>
      </c>
      <c r="AT41" s="67">
        <v>6.0134600000000038E-2</v>
      </c>
      <c r="AU41" s="67">
        <v>0.23019093741722507</v>
      </c>
      <c r="AV41" s="77">
        <v>7.0000000000001172E-3</v>
      </c>
      <c r="AW41" s="67">
        <v>4.7000000000000153E-2</v>
      </c>
      <c r="AX41" s="77">
        <v>9.6317523056652643E-3</v>
      </c>
      <c r="AY41" s="67">
        <v>9.6317523056652643E-3</v>
      </c>
      <c r="AZ41" s="67">
        <v>0</v>
      </c>
      <c r="BA41" s="67">
        <v>6.0134600000000038E-2</v>
      </c>
      <c r="BB41" s="132"/>
      <c r="BC41" s="76" t="str">
        <f t="shared" si="109"/>
        <v>NA</v>
      </c>
      <c r="BD41" s="76">
        <f t="shared" si="78"/>
        <v>0.16666666666666666</v>
      </c>
      <c r="BE41" s="76">
        <f t="shared" si="79"/>
        <v>0.16666666666666666</v>
      </c>
      <c r="BF41" s="76">
        <f t="shared" si="80"/>
        <v>0.15799999999999992</v>
      </c>
      <c r="BG41" s="76">
        <f t="shared" si="81"/>
        <v>0.15799999999999992</v>
      </c>
      <c r="BH41" s="76">
        <f t="shared" si="82"/>
        <v>0</v>
      </c>
      <c r="BI41" s="76">
        <f t="shared" si="83"/>
        <v>0</v>
      </c>
      <c r="BJ41" s="76">
        <f t="shared" si="84"/>
        <v>0</v>
      </c>
      <c r="BK41" s="76">
        <f t="shared" si="85"/>
        <v>6.0134600000000038E-2</v>
      </c>
      <c r="BL41" s="76">
        <f t="shared" si="86"/>
        <v>0.23019093741722507</v>
      </c>
      <c r="BM41" s="76">
        <f t="shared" si="87"/>
        <v>7.0000000000001172E-3</v>
      </c>
      <c r="BN41" s="76">
        <f t="shared" si="88"/>
        <v>4.7000000000000153E-2</v>
      </c>
      <c r="BO41" s="76">
        <f t="shared" si="89"/>
        <v>9.6317523056652643E-3</v>
      </c>
      <c r="BP41" s="76">
        <f t="shared" si="90"/>
        <v>9.6317523056652643E-3</v>
      </c>
      <c r="BQ41" s="76">
        <f t="shared" si="91"/>
        <v>0</v>
      </c>
      <c r="BR41" s="76">
        <f t="shared" si="92"/>
        <v>6.0134600000000038E-2</v>
      </c>
      <c r="BS41" s="132"/>
      <c r="BT41" s="67" t="s">
        <v>125</v>
      </c>
      <c r="BU41" s="111">
        <v>0.16666666666666666</v>
      </c>
      <c r="BV41" s="148">
        <v>0.16666666666666666</v>
      </c>
      <c r="BW41" s="67">
        <v>0.15799999999999992</v>
      </c>
      <c r="BX41" s="6">
        <v>0.15799999999999992</v>
      </c>
      <c r="BY41" s="67">
        <v>0</v>
      </c>
      <c r="BZ41" s="67">
        <v>0</v>
      </c>
      <c r="CA41" s="6">
        <v>0</v>
      </c>
      <c r="CB41" s="67">
        <v>6.0134600000000038E-2</v>
      </c>
      <c r="CC41" s="67">
        <v>0.23019093741722507</v>
      </c>
      <c r="CD41" s="77">
        <v>7.0000000000001172E-3</v>
      </c>
      <c r="CE41" s="67">
        <v>4.7000000000000153E-2</v>
      </c>
      <c r="CF41" s="77">
        <v>9.6317523056652643E-3</v>
      </c>
      <c r="CG41" s="67">
        <v>9.6317523056652643E-3</v>
      </c>
      <c r="CH41" s="67">
        <v>0</v>
      </c>
      <c r="CI41" s="67">
        <v>6.0134600000000038E-2</v>
      </c>
      <c r="CJ41" s="132"/>
      <c r="CK41" s="76" t="str">
        <f t="shared" si="110"/>
        <v>NA</v>
      </c>
      <c r="CL41" s="76">
        <f t="shared" si="93"/>
        <v>0.16666666666666666</v>
      </c>
      <c r="CM41" s="76">
        <f t="shared" si="94"/>
        <v>0.16666666666666666</v>
      </c>
      <c r="CN41" s="76">
        <f t="shared" si="95"/>
        <v>0.15799999999999992</v>
      </c>
      <c r="CO41" s="76">
        <f t="shared" si="96"/>
        <v>0.15799999999999992</v>
      </c>
      <c r="CP41" s="76">
        <f t="shared" si="97"/>
        <v>0</v>
      </c>
      <c r="CQ41" s="76">
        <f t="shared" si="98"/>
        <v>0</v>
      </c>
      <c r="CR41" s="76">
        <f t="shared" si="99"/>
        <v>0</v>
      </c>
      <c r="CS41" s="76">
        <f t="shared" si="100"/>
        <v>6.0134600000000038E-2</v>
      </c>
      <c r="CT41" s="76">
        <f t="shared" si="101"/>
        <v>0.23019093741722507</v>
      </c>
      <c r="CU41" s="76">
        <f t="shared" si="102"/>
        <v>7.0000000000001172E-3</v>
      </c>
      <c r="CV41" s="76">
        <f t="shared" si="103"/>
        <v>4.7000000000000153E-2</v>
      </c>
      <c r="CW41" s="76">
        <f t="shared" si="104"/>
        <v>9.6317523056652643E-3</v>
      </c>
      <c r="CX41" s="76">
        <f t="shared" si="105"/>
        <v>9.6317523056652643E-3</v>
      </c>
      <c r="CY41" s="76">
        <f t="shared" si="106"/>
        <v>0</v>
      </c>
      <c r="CZ41" s="76">
        <f t="shared" si="107"/>
        <v>6.0134600000000038E-2</v>
      </c>
      <c r="DA41" s="132"/>
      <c r="DB41" s="59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45"/>
      <c r="DR41" s="132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</row>
    <row r="42" spans="2:143" x14ac:dyDescent="0.3">
      <c r="B42" s="70" t="s">
        <v>24</v>
      </c>
      <c r="C42" s="71">
        <v>0.5</v>
      </c>
      <c r="D42" s="147" t="s">
        <v>125</v>
      </c>
      <c r="E42" s="113">
        <v>0.18333333333333335</v>
      </c>
      <c r="F42" s="148">
        <v>0.18333333333333335</v>
      </c>
      <c r="G42" s="65">
        <v>0.19999999999999996</v>
      </c>
      <c r="H42" s="6">
        <v>0.19999999999999996</v>
      </c>
      <c r="I42" s="65">
        <v>0</v>
      </c>
      <c r="J42" s="147">
        <v>0</v>
      </c>
      <c r="K42" s="6">
        <v>0</v>
      </c>
      <c r="L42" s="147">
        <v>0.12267657992565062</v>
      </c>
      <c r="M42" s="65">
        <v>0.27687966964454702</v>
      </c>
      <c r="N42" s="74">
        <v>1.3157894736842035E-2</v>
      </c>
      <c r="O42" s="149">
        <v>0.14999999999999991</v>
      </c>
      <c r="P42" s="74">
        <v>4.6916058394160576E-2</v>
      </c>
      <c r="Q42" s="147">
        <v>4.6916058394160576E-2</v>
      </c>
      <c r="R42" s="147">
        <v>0</v>
      </c>
      <c r="S42" s="147">
        <v>0.12267657992565062</v>
      </c>
      <c r="T42" s="132"/>
      <c r="U42" s="76" t="str">
        <f t="shared" si="108"/>
        <v>NA</v>
      </c>
      <c r="V42" s="76">
        <f t="shared" si="63"/>
        <v>0.18333333333333335</v>
      </c>
      <c r="W42" s="76">
        <f t="shared" si="64"/>
        <v>0.18333333333333335</v>
      </c>
      <c r="X42" s="76">
        <f t="shared" si="65"/>
        <v>0.19999999999999996</v>
      </c>
      <c r="Y42" s="76">
        <f t="shared" si="66"/>
        <v>0.19999999999999996</v>
      </c>
      <c r="Z42" s="76">
        <f t="shared" si="67"/>
        <v>0</v>
      </c>
      <c r="AA42" s="76">
        <f t="shared" si="68"/>
        <v>0</v>
      </c>
      <c r="AB42" s="76">
        <f t="shared" si="69"/>
        <v>0</v>
      </c>
      <c r="AC42" s="76">
        <f t="shared" si="70"/>
        <v>0.12267657992565062</v>
      </c>
      <c r="AD42" s="76">
        <f t="shared" si="71"/>
        <v>0.27687966964454702</v>
      </c>
      <c r="AE42" s="76">
        <f t="shared" si="72"/>
        <v>1.3157894736842035E-2</v>
      </c>
      <c r="AF42" s="76">
        <f t="shared" si="73"/>
        <v>0.14999999999999991</v>
      </c>
      <c r="AG42" s="76">
        <f t="shared" si="74"/>
        <v>4.6916058394160576E-2</v>
      </c>
      <c r="AH42" s="76">
        <f t="shared" si="75"/>
        <v>4.6916058394160576E-2</v>
      </c>
      <c r="AI42" s="76">
        <f t="shared" si="76"/>
        <v>0</v>
      </c>
      <c r="AJ42" s="76">
        <f t="shared" si="77"/>
        <v>0.12267657992565062</v>
      </c>
      <c r="AK42" s="132"/>
      <c r="AL42" s="67" t="s">
        <v>125</v>
      </c>
      <c r="AM42" s="111">
        <v>0.18333333333333335</v>
      </c>
      <c r="AN42" s="148">
        <v>0.18333333333333335</v>
      </c>
      <c r="AO42" s="67">
        <v>0.19999999999999996</v>
      </c>
      <c r="AP42" s="6">
        <v>0.19999999999999996</v>
      </c>
      <c r="AQ42" s="67">
        <v>0</v>
      </c>
      <c r="AR42" s="67">
        <v>0</v>
      </c>
      <c r="AS42" s="6">
        <v>0</v>
      </c>
      <c r="AT42" s="67">
        <v>0.12267657992565062</v>
      </c>
      <c r="AU42" s="67">
        <v>0.27687966964454702</v>
      </c>
      <c r="AV42" s="77">
        <v>1.3157894736842035E-2</v>
      </c>
      <c r="AW42" s="67">
        <v>0.14999999999999991</v>
      </c>
      <c r="AX42" s="77">
        <v>4.6916058394160576E-2</v>
      </c>
      <c r="AY42" s="67">
        <v>4.6916058394160576E-2</v>
      </c>
      <c r="AZ42" s="67">
        <v>0</v>
      </c>
      <c r="BA42" s="67">
        <v>0.12267657992565062</v>
      </c>
      <c r="BB42" s="132"/>
      <c r="BC42" s="76" t="str">
        <f t="shared" si="109"/>
        <v>NA</v>
      </c>
      <c r="BD42" s="76">
        <f t="shared" si="78"/>
        <v>0.18333333333333335</v>
      </c>
      <c r="BE42" s="76">
        <f t="shared" si="79"/>
        <v>0.18333333333333335</v>
      </c>
      <c r="BF42" s="76">
        <f t="shared" si="80"/>
        <v>0.19999999999999996</v>
      </c>
      <c r="BG42" s="76">
        <f t="shared" si="81"/>
        <v>0.19999999999999996</v>
      </c>
      <c r="BH42" s="76">
        <f t="shared" si="82"/>
        <v>0</v>
      </c>
      <c r="BI42" s="76">
        <f t="shared" si="83"/>
        <v>0</v>
      </c>
      <c r="BJ42" s="76">
        <f t="shared" si="84"/>
        <v>0</v>
      </c>
      <c r="BK42" s="76">
        <f t="shared" si="85"/>
        <v>0.12267657992565062</v>
      </c>
      <c r="BL42" s="76">
        <f t="shared" si="86"/>
        <v>0.27687966964454702</v>
      </c>
      <c r="BM42" s="76">
        <f t="shared" si="87"/>
        <v>1.3157894736842035E-2</v>
      </c>
      <c r="BN42" s="76">
        <f t="shared" si="88"/>
        <v>0.14999999999999991</v>
      </c>
      <c r="BO42" s="76">
        <f t="shared" si="89"/>
        <v>4.6916058394160576E-2</v>
      </c>
      <c r="BP42" s="76">
        <f t="shared" si="90"/>
        <v>4.6916058394160576E-2</v>
      </c>
      <c r="BQ42" s="76">
        <f t="shared" si="91"/>
        <v>0</v>
      </c>
      <c r="BR42" s="76">
        <f t="shared" si="92"/>
        <v>0.12267657992565062</v>
      </c>
      <c r="BS42" s="132"/>
      <c r="BT42" s="67" t="s">
        <v>125</v>
      </c>
      <c r="BU42" s="111">
        <v>0.18333333333333335</v>
      </c>
      <c r="BV42" s="148">
        <v>0.18333333333333335</v>
      </c>
      <c r="BW42" s="67">
        <v>0.19999999999999996</v>
      </c>
      <c r="BX42" s="6">
        <v>0.19999999999999996</v>
      </c>
      <c r="BY42" s="67">
        <v>0</v>
      </c>
      <c r="BZ42" s="67">
        <v>0</v>
      </c>
      <c r="CA42" s="6">
        <v>0</v>
      </c>
      <c r="CB42" s="67">
        <v>0.12267657992565062</v>
      </c>
      <c r="CC42" s="67">
        <v>0.27687966964454702</v>
      </c>
      <c r="CD42" s="77">
        <v>1.3157894736842035E-2</v>
      </c>
      <c r="CE42" s="67">
        <v>0.14999999999999991</v>
      </c>
      <c r="CF42" s="77">
        <v>4.6916058394160576E-2</v>
      </c>
      <c r="CG42" s="67">
        <v>4.6916058394160576E-2</v>
      </c>
      <c r="CH42" s="67">
        <v>0</v>
      </c>
      <c r="CI42" s="67">
        <v>0.12267657992565062</v>
      </c>
      <c r="CJ42" s="132"/>
      <c r="CK42" s="76" t="str">
        <f t="shared" si="110"/>
        <v>NA</v>
      </c>
      <c r="CL42" s="76">
        <f t="shared" si="93"/>
        <v>0.18333333333333335</v>
      </c>
      <c r="CM42" s="76">
        <f t="shared" si="94"/>
        <v>0.18333333333333335</v>
      </c>
      <c r="CN42" s="76">
        <f t="shared" si="95"/>
        <v>0.19999999999999996</v>
      </c>
      <c r="CO42" s="76">
        <f t="shared" si="96"/>
        <v>0.19999999999999996</v>
      </c>
      <c r="CP42" s="76">
        <f t="shared" si="97"/>
        <v>0</v>
      </c>
      <c r="CQ42" s="76">
        <f t="shared" si="98"/>
        <v>0</v>
      </c>
      <c r="CR42" s="76">
        <f t="shared" si="99"/>
        <v>0</v>
      </c>
      <c r="CS42" s="76">
        <f t="shared" si="100"/>
        <v>0.12267657992565062</v>
      </c>
      <c r="CT42" s="76">
        <f t="shared" si="101"/>
        <v>0.27687966964454702</v>
      </c>
      <c r="CU42" s="76">
        <f t="shared" si="102"/>
        <v>1.3157894736842035E-2</v>
      </c>
      <c r="CV42" s="76">
        <f t="shared" si="103"/>
        <v>0.14999999999999991</v>
      </c>
      <c r="CW42" s="76">
        <f t="shared" si="104"/>
        <v>4.6916058394160576E-2</v>
      </c>
      <c r="CX42" s="76">
        <f t="shared" si="105"/>
        <v>4.6916058394160576E-2</v>
      </c>
      <c r="CY42" s="76">
        <f t="shared" si="106"/>
        <v>0</v>
      </c>
      <c r="CZ42" s="76">
        <f t="shared" si="107"/>
        <v>0.12267657992565062</v>
      </c>
      <c r="DA42" s="132"/>
      <c r="DB42" s="59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45"/>
      <c r="DR42" s="132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</row>
    <row r="43" spans="2:143" x14ac:dyDescent="0.3">
      <c r="B43" s="70" t="s">
        <v>26</v>
      </c>
      <c r="C43" s="71">
        <v>0.55000000000000004</v>
      </c>
      <c r="D43" s="147" t="s">
        <v>125</v>
      </c>
      <c r="E43" s="113">
        <v>0.39500000000000013</v>
      </c>
      <c r="F43" s="148">
        <v>0.39500000000000013</v>
      </c>
      <c r="G43" s="65">
        <v>0.28600000000000003</v>
      </c>
      <c r="H43" s="6">
        <v>0.28600000000000003</v>
      </c>
      <c r="I43" s="65">
        <v>0</v>
      </c>
      <c r="J43" s="147">
        <v>7.4359999999999996E-2</v>
      </c>
      <c r="K43" s="6">
        <v>7.4359999999999996E-2</v>
      </c>
      <c r="L43" s="147">
        <v>0.15999999999999992</v>
      </c>
      <c r="M43" s="65">
        <v>0.3243082002292792</v>
      </c>
      <c r="N43" s="74">
        <v>3.2000000000000028E-2</v>
      </c>
      <c r="O43" s="149">
        <v>0.16824296962879637</v>
      </c>
      <c r="P43" s="74">
        <v>0.14049999999999985</v>
      </c>
      <c r="Q43" s="147">
        <v>0.14049999999999985</v>
      </c>
      <c r="R43" s="147">
        <v>7.4359999999999996E-2</v>
      </c>
      <c r="S43" s="147">
        <v>0.15999999999999992</v>
      </c>
      <c r="T43" s="132"/>
      <c r="U43" s="76" t="str">
        <f t="shared" si="108"/>
        <v>NA</v>
      </c>
      <c r="V43" s="76">
        <f t="shared" si="63"/>
        <v>0.39500000000000013</v>
      </c>
      <c r="W43" s="76">
        <f t="shared" si="64"/>
        <v>0.39500000000000013</v>
      </c>
      <c r="X43" s="76">
        <f t="shared" si="65"/>
        <v>0.28600000000000003</v>
      </c>
      <c r="Y43" s="76">
        <f t="shared" si="66"/>
        <v>0.28600000000000003</v>
      </c>
      <c r="Z43" s="76">
        <f t="shared" si="67"/>
        <v>0</v>
      </c>
      <c r="AA43" s="76">
        <f t="shared" si="68"/>
        <v>7.4359999999999996E-2</v>
      </c>
      <c r="AB43" s="76">
        <f t="shared" si="69"/>
        <v>7.4359999999999996E-2</v>
      </c>
      <c r="AC43" s="76">
        <f t="shared" si="70"/>
        <v>0.15999999999999992</v>
      </c>
      <c r="AD43" s="76">
        <f t="shared" si="71"/>
        <v>0.3243082002292792</v>
      </c>
      <c r="AE43" s="76">
        <f t="shared" si="72"/>
        <v>3.2000000000000028E-2</v>
      </c>
      <c r="AF43" s="76">
        <f t="shared" si="73"/>
        <v>0.16824296962879637</v>
      </c>
      <c r="AG43" s="76">
        <f t="shared" si="74"/>
        <v>0.14049999999999985</v>
      </c>
      <c r="AH43" s="76">
        <f t="shared" si="75"/>
        <v>0.14049999999999985</v>
      </c>
      <c r="AI43" s="76">
        <f t="shared" si="76"/>
        <v>7.4359999999999996E-2</v>
      </c>
      <c r="AJ43" s="76">
        <f t="shared" si="77"/>
        <v>0.15999999999999992</v>
      </c>
      <c r="AK43" s="132"/>
      <c r="AL43" s="67" t="s">
        <v>125</v>
      </c>
      <c r="AM43" s="111">
        <v>0.39500000000000013</v>
      </c>
      <c r="AN43" s="148">
        <v>0.39500000000000013</v>
      </c>
      <c r="AO43" s="67">
        <v>0.28600000000000003</v>
      </c>
      <c r="AP43" s="6">
        <v>0.28600000000000003</v>
      </c>
      <c r="AQ43" s="67">
        <v>0</v>
      </c>
      <c r="AR43" s="67">
        <v>7.4359999999999996E-2</v>
      </c>
      <c r="AS43" s="6">
        <v>7.4359999999999996E-2</v>
      </c>
      <c r="AT43" s="67">
        <v>0.15999999999999992</v>
      </c>
      <c r="AU43" s="67">
        <v>0.3243082002292792</v>
      </c>
      <c r="AV43" s="77">
        <v>3.2000000000000028E-2</v>
      </c>
      <c r="AW43" s="67">
        <v>0.16824296962879637</v>
      </c>
      <c r="AX43" s="77">
        <v>0.14049999999999985</v>
      </c>
      <c r="AY43" s="67">
        <v>0.14049999999999985</v>
      </c>
      <c r="AZ43" s="67">
        <v>7.4359999999999996E-2</v>
      </c>
      <c r="BA43" s="67">
        <v>0.15999999999999992</v>
      </c>
      <c r="BB43" s="132"/>
      <c r="BC43" s="76" t="str">
        <f t="shared" si="109"/>
        <v>NA</v>
      </c>
      <c r="BD43" s="76">
        <f t="shared" si="78"/>
        <v>0.39500000000000013</v>
      </c>
      <c r="BE43" s="76">
        <f t="shared" si="79"/>
        <v>0.39500000000000013</v>
      </c>
      <c r="BF43" s="76">
        <f t="shared" si="80"/>
        <v>0.28600000000000003</v>
      </c>
      <c r="BG43" s="76">
        <f t="shared" si="81"/>
        <v>0.28600000000000003</v>
      </c>
      <c r="BH43" s="76">
        <f t="shared" si="82"/>
        <v>0</v>
      </c>
      <c r="BI43" s="76">
        <f t="shared" si="83"/>
        <v>7.4359999999999996E-2</v>
      </c>
      <c r="BJ43" s="76">
        <f t="shared" si="84"/>
        <v>7.4359999999999996E-2</v>
      </c>
      <c r="BK43" s="76">
        <f t="shared" si="85"/>
        <v>0.15999999999999992</v>
      </c>
      <c r="BL43" s="76">
        <f t="shared" si="86"/>
        <v>0.3243082002292792</v>
      </c>
      <c r="BM43" s="76">
        <f t="shared" si="87"/>
        <v>3.2000000000000028E-2</v>
      </c>
      <c r="BN43" s="76">
        <f t="shared" si="88"/>
        <v>0.16824296962879637</v>
      </c>
      <c r="BO43" s="76">
        <f t="shared" si="89"/>
        <v>0.14049999999999985</v>
      </c>
      <c r="BP43" s="76">
        <f t="shared" si="90"/>
        <v>0.14049999999999985</v>
      </c>
      <c r="BQ43" s="76">
        <f t="shared" si="91"/>
        <v>7.4359999999999996E-2</v>
      </c>
      <c r="BR43" s="76">
        <f t="shared" si="92"/>
        <v>0.15999999999999992</v>
      </c>
      <c r="BS43" s="132"/>
      <c r="BT43" s="67" t="s">
        <v>125</v>
      </c>
      <c r="BU43" s="111">
        <v>0.39500000000000013</v>
      </c>
      <c r="BV43" s="148">
        <v>0.39500000000000013</v>
      </c>
      <c r="BW43" s="67">
        <v>0.28600000000000003</v>
      </c>
      <c r="BX43" s="6">
        <v>0.28600000000000003</v>
      </c>
      <c r="BY43" s="67">
        <v>0</v>
      </c>
      <c r="BZ43" s="67">
        <v>7.4359999999999996E-2</v>
      </c>
      <c r="CA43" s="6">
        <v>7.4359999999999996E-2</v>
      </c>
      <c r="CB43" s="67">
        <v>0.15999999999999992</v>
      </c>
      <c r="CC43" s="67">
        <v>0.3243082002292792</v>
      </c>
      <c r="CD43" s="77">
        <v>3.2000000000000028E-2</v>
      </c>
      <c r="CE43" s="67">
        <v>0.16824296962879637</v>
      </c>
      <c r="CF43" s="77">
        <v>0.14049999999999985</v>
      </c>
      <c r="CG43" s="67">
        <v>0.14049999999999985</v>
      </c>
      <c r="CH43" s="67">
        <v>7.4359999999999996E-2</v>
      </c>
      <c r="CI43" s="67">
        <v>0.15999999999999992</v>
      </c>
      <c r="CJ43" s="132"/>
      <c r="CK43" s="76" t="str">
        <f t="shared" si="110"/>
        <v>NA</v>
      </c>
      <c r="CL43" s="76">
        <f t="shared" si="93"/>
        <v>0.39500000000000013</v>
      </c>
      <c r="CM43" s="76">
        <f t="shared" si="94"/>
        <v>0.39500000000000013</v>
      </c>
      <c r="CN43" s="76">
        <f t="shared" si="95"/>
        <v>0.28600000000000003</v>
      </c>
      <c r="CO43" s="76">
        <f t="shared" si="96"/>
        <v>0.28600000000000003</v>
      </c>
      <c r="CP43" s="76">
        <f t="shared" si="97"/>
        <v>0</v>
      </c>
      <c r="CQ43" s="76">
        <f t="shared" si="98"/>
        <v>7.4359999999999996E-2</v>
      </c>
      <c r="CR43" s="76">
        <f t="shared" si="99"/>
        <v>7.4359999999999996E-2</v>
      </c>
      <c r="CS43" s="76">
        <f t="shared" si="100"/>
        <v>0.15999999999999992</v>
      </c>
      <c r="CT43" s="76">
        <f t="shared" si="101"/>
        <v>0.3243082002292792</v>
      </c>
      <c r="CU43" s="76">
        <f t="shared" si="102"/>
        <v>3.2000000000000028E-2</v>
      </c>
      <c r="CV43" s="76">
        <f t="shared" si="103"/>
        <v>0.16824296962879637</v>
      </c>
      <c r="CW43" s="76">
        <f t="shared" si="104"/>
        <v>0.14049999999999985</v>
      </c>
      <c r="CX43" s="76">
        <f t="shared" si="105"/>
        <v>0.14049999999999985</v>
      </c>
      <c r="CY43" s="76">
        <f t="shared" si="106"/>
        <v>7.4359999999999996E-2</v>
      </c>
      <c r="CZ43" s="76">
        <f t="shared" si="107"/>
        <v>0.15999999999999992</v>
      </c>
      <c r="DA43" s="132"/>
      <c r="DB43" s="59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45"/>
      <c r="DR43" s="132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</row>
    <row r="44" spans="2:143" x14ac:dyDescent="0.3">
      <c r="B44" s="70" t="s">
        <v>28</v>
      </c>
      <c r="C44" s="71">
        <v>0.6</v>
      </c>
      <c r="D44" s="147" t="s">
        <v>125</v>
      </c>
      <c r="E44" s="113">
        <v>0.5</v>
      </c>
      <c r="F44" s="148">
        <v>0.5</v>
      </c>
      <c r="G44" s="65">
        <v>0.32600000000000007</v>
      </c>
      <c r="H44" s="6">
        <v>0.32600000000000007</v>
      </c>
      <c r="I44" s="65">
        <v>0</v>
      </c>
      <c r="J44" s="147">
        <v>0.1466692</v>
      </c>
      <c r="K44" s="6">
        <v>0.1466692</v>
      </c>
      <c r="L44" s="147">
        <v>0.2186629160806377</v>
      </c>
      <c r="M44" s="65">
        <v>0.42410599481759137</v>
      </c>
      <c r="N44" s="74">
        <v>8.8059444661713115E-2</v>
      </c>
      <c r="O44" s="149">
        <v>0.20699062617172848</v>
      </c>
      <c r="P44" s="74">
        <v>0.18569736133548709</v>
      </c>
      <c r="Q44" s="147">
        <v>0.18569736133548709</v>
      </c>
      <c r="R44" s="147">
        <v>0.1466692</v>
      </c>
      <c r="S44" s="147">
        <v>0.2186629160806377</v>
      </c>
      <c r="T44" s="132"/>
      <c r="U44" s="76" t="str">
        <f t="shared" si="108"/>
        <v>NA</v>
      </c>
      <c r="V44" s="76">
        <f t="shared" si="63"/>
        <v>0.5</v>
      </c>
      <c r="W44" s="76">
        <f t="shared" si="64"/>
        <v>0.5</v>
      </c>
      <c r="X44" s="76">
        <f t="shared" si="65"/>
        <v>0.32600000000000007</v>
      </c>
      <c r="Y44" s="76">
        <f t="shared" si="66"/>
        <v>0.32600000000000007</v>
      </c>
      <c r="Z44" s="76">
        <f t="shared" si="67"/>
        <v>0</v>
      </c>
      <c r="AA44" s="76">
        <f t="shared" si="68"/>
        <v>0.1466692</v>
      </c>
      <c r="AB44" s="76">
        <f t="shared" si="69"/>
        <v>0.1466692</v>
      </c>
      <c r="AC44" s="76">
        <f t="shared" si="70"/>
        <v>0.2186629160806377</v>
      </c>
      <c r="AD44" s="76">
        <f t="shared" si="71"/>
        <v>0.42410599481759137</v>
      </c>
      <c r="AE44" s="76">
        <f t="shared" si="72"/>
        <v>8.8059444661713115E-2</v>
      </c>
      <c r="AF44" s="76">
        <f t="shared" si="73"/>
        <v>0.20699062617172848</v>
      </c>
      <c r="AG44" s="76">
        <f t="shared" si="74"/>
        <v>0.18569736133548709</v>
      </c>
      <c r="AH44" s="76">
        <f t="shared" si="75"/>
        <v>0.18569736133548709</v>
      </c>
      <c r="AI44" s="76">
        <f t="shared" si="76"/>
        <v>0.1466692</v>
      </c>
      <c r="AJ44" s="76">
        <f t="shared" si="77"/>
        <v>0.2186629160806377</v>
      </c>
      <c r="AK44" s="132"/>
      <c r="AL44" s="67" t="s">
        <v>125</v>
      </c>
      <c r="AM44" s="111">
        <v>0.5</v>
      </c>
      <c r="AN44" s="148">
        <v>0.5</v>
      </c>
      <c r="AO44" s="67">
        <v>0.32600000000000007</v>
      </c>
      <c r="AP44" s="6">
        <v>0.32600000000000007</v>
      </c>
      <c r="AQ44" s="67">
        <v>0</v>
      </c>
      <c r="AR44" s="67">
        <v>0.1466692</v>
      </c>
      <c r="AS44" s="6">
        <v>0.1466692</v>
      </c>
      <c r="AT44" s="67">
        <v>0.2186629160806377</v>
      </c>
      <c r="AU44" s="67">
        <v>0.42410599481759137</v>
      </c>
      <c r="AV44" s="77">
        <v>8.8059444661713115E-2</v>
      </c>
      <c r="AW44" s="67">
        <v>0.20699062617172848</v>
      </c>
      <c r="AX44" s="77">
        <v>0.18569736133548709</v>
      </c>
      <c r="AY44" s="67">
        <v>0.18569736133548709</v>
      </c>
      <c r="AZ44" s="67">
        <v>0.1466692</v>
      </c>
      <c r="BA44" s="67">
        <v>0.2186629160806377</v>
      </c>
      <c r="BB44" s="132"/>
      <c r="BC44" s="76" t="str">
        <f t="shared" si="109"/>
        <v>NA</v>
      </c>
      <c r="BD44" s="76">
        <f t="shared" si="78"/>
        <v>0.5</v>
      </c>
      <c r="BE44" s="76">
        <f t="shared" si="79"/>
        <v>0.5</v>
      </c>
      <c r="BF44" s="76">
        <f t="shared" si="80"/>
        <v>0.32600000000000007</v>
      </c>
      <c r="BG44" s="76">
        <f t="shared" si="81"/>
        <v>0.32600000000000007</v>
      </c>
      <c r="BH44" s="76">
        <f t="shared" si="82"/>
        <v>0</v>
      </c>
      <c r="BI44" s="76">
        <f t="shared" si="83"/>
        <v>0.1466692</v>
      </c>
      <c r="BJ44" s="76">
        <f t="shared" si="84"/>
        <v>0.1466692</v>
      </c>
      <c r="BK44" s="76">
        <f t="shared" si="85"/>
        <v>0.2186629160806377</v>
      </c>
      <c r="BL44" s="76">
        <f t="shared" si="86"/>
        <v>0.42410599481759137</v>
      </c>
      <c r="BM44" s="76">
        <f t="shared" si="87"/>
        <v>8.8059444661713115E-2</v>
      </c>
      <c r="BN44" s="76">
        <f t="shared" si="88"/>
        <v>0.20699062617172848</v>
      </c>
      <c r="BO44" s="76">
        <f t="shared" si="89"/>
        <v>0.18569736133548709</v>
      </c>
      <c r="BP44" s="76">
        <f t="shared" si="90"/>
        <v>0.18569736133548709</v>
      </c>
      <c r="BQ44" s="76">
        <f t="shared" si="91"/>
        <v>0.1466692</v>
      </c>
      <c r="BR44" s="76">
        <f t="shared" si="92"/>
        <v>0.2186629160806377</v>
      </c>
      <c r="BS44" s="132"/>
      <c r="BT44" s="67" t="s">
        <v>125</v>
      </c>
      <c r="BU44" s="111">
        <v>0.5</v>
      </c>
      <c r="BV44" s="148">
        <v>0.5</v>
      </c>
      <c r="BW44" s="67">
        <v>0.32600000000000007</v>
      </c>
      <c r="BX44" s="6">
        <v>0.32600000000000007</v>
      </c>
      <c r="BY44" s="67">
        <v>0</v>
      </c>
      <c r="BZ44" s="67">
        <v>0.1466692</v>
      </c>
      <c r="CA44" s="6">
        <v>0.1466692</v>
      </c>
      <c r="CB44" s="67">
        <v>0.2186629160806377</v>
      </c>
      <c r="CC44" s="67">
        <v>0.42410599481759137</v>
      </c>
      <c r="CD44" s="77">
        <v>8.8059444661713115E-2</v>
      </c>
      <c r="CE44" s="67">
        <v>0.20699062617172848</v>
      </c>
      <c r="CF44" s="77">
        <v>0.18569736133548709</v>
      </c>
      <c r="CG44" s="67">
        <v>0.18569736133548709</v>
      </c>
      <c r="CH44" s="67">
        <v>0.1466692</v>
      </c>
      <c r="CI44" s="67">
        <v>0.2186629160806377</v>
      </c>
      <c r="CJ44" s="132"/>
      <c r="CK44" s="76" t="str">
        <f t="shared" si="110"/>
        <v>NA</v>
      </c>
      <c r="CL44" s="76">
        <f t="shared" si="93"/>
        <v>0.5</v>
      </c>
      <c r="CM44" s="76">
        <f t="shared" si="94"/>
        <v>0.5</v>
      </c>
      <c r="CN44" s="76">
        <f t="shared" si="95"/>
        <v>0.32600000000000007</v>
      </c>
      <c r="CO44" s="76">
        <f t="shared" si="96"/>
        <v>0.32600000000000007</v>
      </c>
      <c r="CP44" s="76">
        <f t="shared" si="97"/>
        <v>0</v>
      </c>
      <c r="CQ44" s="76">
        <f t="shared" si="98"/>
        <v>0.1466692</v>
      </c>
      <c r="CR44" s="76">
        <f t="shared" si="99"/>
        <v>0.1466692</v>
      </c>
      <c r="CS44" s="76">
        <f t="shared" si="100"/>
        <v>0.2186629160806377</v>
      </c>
      <c r="CT44" s="76">
        <f t="shared" si="101"/>
        <v>0.42410599481759137</v>
      </c>
      <c r="CU44" s="76">
        <f t="shared" si="102"/>
        <v>8.8059444661713115E-2</v>
      </c>
      <c r="CV44" s="76">
        <f t="shared" si="103"/>
        <v>0.20699062617172848</v>
      </c>
      <c r="CW44" s="76">
        <f t="shared" si="104"/>
        <v>0.18569736133548709</v>
      </c>
      <c r="CX44" s="76">
        <f t="shared" si="105"/>
        <v>0.18569736133548709</v>
      </c>
      <c r="CY44" s="76">
        <f t="shared" si="106"/>
        <v>0.1466692</v>
      </c>
      <c r="CZ44" s="76">
        <f t="shared" si="107"/>
        <v>0.2186629160806377</v>
      </c>
      <c r="DA44" s="132"/>
      <c r="DB44" s="59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45"/>
      <c r="DR44" s="132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</row>
    <row r="45" spans="2:143" x14ac:dyDescent="0.3">
      <c r="B45" s="70" t="s">
        <v>30</v>
      </c>
      <c r="C45" s="71">
        <v>0.65</v>
      </c>
      <c r="D45" s="147" t="s">
        <v>125</v>
      </c>
      <c r="E45" s="113">
        <v>0.5</v>
      </c>
      <c r="F45" s="148">
        <v>0.5</v>
      </c>
      <c r="G45" s="65">
        <v>0.39999999999999991</v>
      </c>
      <c r="H45" s="6">
        <v>0.39999999999999991</v>
      </c>
      <c r="I45" s="65">
        <v>0</v>
      </c>
      <c r="J45" s="147">
        <v>0.23182133999999999</v>
      </c>
      <c r="K45" s="6">
        <v>0.23182133999999999</v>
      </c>
      <c r="L45" s="147">
        <v>0.27</v>
      </c>
      <c r="M45" s="65">
        <v>0.47326368773551319</v>
      </c>
      <c r="N45" s="74">
        <v>0.10850266106680739</v>
      </c>
      <c r="O45" s="149">
        <v>0.21999999999999997</v>
      </c>
      <c r="P45" s="74">
        <v>0.29811218156452224</v>
      </c>
      <c r="Q45" s="147">
        <v>0.29811218156452224</v>
      </c>
      <c r="R45" s="147">
        <v>0.23182133999999999</v>
      </c>
      <c r="S45" s="147">
        <v>0.27</v>
      </c>
      <c r="T45" s="132"/>
      <c r="U45" s="76" t="str">
        <f t="shared" si="108"/>
        <v>NA</v>
      </c>
      <c r="V45" s="76">
        <f t="shared" si="63"/>
        <v>0.5</v>
      </c>
      <c r="W45" s="76">
        <f t="shared" si="64"/>
        <v>0.5</v>
      </c>
      <c r="X45" s="76">
        <f t="shared" si="65"/>
        <v>0.39999999999999991</v>
      </c>
      <c r="Y45" s="76">
        <f t="shared" si="66"/>
        <v>0.39999999999999991</v>
      </c>
      <c r="Z45" s="76">
        <f t="shared" si="67"/>
        <v>0</v>
      </c>
      <c r="AA45" s="76">
        <f t="shared" si="68"/>
        <v>0.23182133999999999</v>
      </c>
      <c r="AB45" s="76">
        <f t="shared" si="69"/>
        <v>0.23182133999999999</v>
      </c>
      <c r="AC45" s="76">
        <f t="shared" si="70"/>
        <v>0.27</v>
      </c>
      <c r="AD45" s="76">
        <f t="shared" si="71"/>
        <v>0.47326368773551319</v>
      </c>
      <c r="AE45" s="76">
        <f t="shared" si="72"/>
        <v>0.10850266106680739</v>
      </c>
      <c r="AF45" s="76">
        <f t="shared" si="73"/>
        <v>0.21999999999999997</v>
      </c>
      <c r="AG45" s="76">
        <f t="shared" si="74"/>
        <v>0.29811218156452224</v>
      </c>
      <c r="AH45" s="76">
        <f t="shared" si="75"/>
        <v>0.29811218156452224</v>
      </c>
      <c r="AI45" s="76">
        <f t="shared" si="76"/>
        <v>0.23182133999999999</v>
      </c>
      <c r="AJ45" s="76">
        <f t="shared" si="77"/>
        <v>0.27</v>
      </c>
      <c r="AK45" s="132"/>
      <c r="AL45" s="67" t="s">
        <v>125</v>
      </c>
      <c r="AM45" s="111">
        <v>0.5</v>
      </c>
      <c r="AN45" s="148">
        <v>0.5</v>
      </c>
      <c r="AO45" s="67">
        <v>0.39999999999999991</v>
      </c>
      <c r="AP45" s="6">
        <v>0.39999999999999991</v>
      </c>
      <c r="AQ45" s="67">
        <v>0</v>
      </c>
      <c r="AR45" s="67">
        <v>0.23182133999999999</v>
      </c>
      <c r="AS45" s="6">
        <v>0.23182133999999999</v>
      </c>
      <c r="AT45" s="67">
        <v>0.27</v>
      </c>
      <c r="AU45" s="67">
        <v>0.47326368773551319</v>
      </c>
      <c r="AV45" s="77">
        <v>0.10850266106680739</v>
      </c>
      <c r="AW45" s="67">
        <v>0.21999999999999997</v>
      </c>
      <c r="AX45" s="77">
        <v>0.29811218156452224</v>
      </c>
      <c r="AY45" s="67">
        <v>0.29811218156452224</v>
      </c>
      <c r="AZ45" s="67">
        <v>0.23182133999999999</v>
      </c>
      <c r="BA45" s="67">
        <v>0.27</v>
      </c>
      <c r="BB45" s="132"/>
      <c r="BC45" s="76" t="str">
        <f t="shared" si="109"/>
        <v>NA</v>
      </c>
      <c r="BD45" s="76">
        <f t="shared" si="78"/>
        <v>0.5</v>
      </c>
      <c r="BE45" s="76">
        <f t="shared" si="79"/>
        <v>0.5</v>
      </c>
      <c r="BF45" s="76">
        <f t="shared" si="80"/>
        <v>0.39999999999999991</v>
      </c>
      <c r="BG45" s="76">
        <f t="shared" si="81"/>
        <v>0.39999999999999991</v>
      </c>
      <c r="BH45" s="76">
        <f t="shared" si="82"/>
        <v>0</v>
      </c>
      <c r="BI45" s="76">
        <f t="shared" si="83"/>
        <v>0.23182133999999999</v>
      </c>
      <c r="BJ45" s="76">
        <f t="shared" si="84"/>
        <v>0.23182133999999999</v>
      </c>
      <c r="BK45" s="76">
        <f t="shared" si="85"/>
        <v>0.27</v>
      </c>
      <c r="BL45" s="76">
        <f t="shared" si="86"/>
        <v>0.47326368773551319</v>
      </c>
      <c r="BM45" s="76">
        <f t="shared" si="87"/>
        <v>0.10850266106680739</v>
      </c>
      <c r="BN45" s="76">
        <f t="shared" si="88"/>
        <v>0.21999999999999997</v>
      </c>
      <c r="BO45" s="76">
        <f t="shared" si="89"/>
        <v>0.29811218156452224</v>
      </c>
      <c r="BP45" s="76">
        <f t="shared" si="90"/>
        <v>0.29811218156452224</v>
      </c>
      <c r="BQ45" s="76">
        <f t="shared" si="91"/>
        <v>0.23182133999999999</v>
      </c>
      <c r="BR45" s="76">
        <f t="shared" si="92"/>
        <v>0.27</v>
      </c>
      <c r="BS45" s="132"/>
      <c r="BT45" s="67" t="s">
        <v>125</v>
      </c>
      <c r="BU45" s="111">
        <v>0.5</v>
      </c>
      <c r="BV45" s="148">
        <v>0.5</v>
      </c>
      <c r="BW45" s="67">
        <v>0.39999999999999991</v>
      </c>
      <c r="BX45" s="6">
        <v>0.39999999999999991</v>
      </c>
      <c r="BY45" s="67">
        <v>0</v>
      </c>
      <c r="BZ45" s="67">
        <v>0.23182133999999999</v>
      </c>
      <c r="CA45" s="6">
        <v>0.23182133999999999</v>
      </c>
      <c r="CB45" s="67">
        <v>0.27</v>
      </c>
      <c r="CC45" s="67">
        <v>0.47326368773551319</v>
      </c>
      <c r="CD45" s="77">
        <v>0.10850266106680739</v>
      </c>
      <c r="CE45" s="67">
        <v>0.21999999999999997</v>
      </c>
      <c r="CF45" s="77">
        <v>0.29811218156452224</v>
      </c>
      <c r="CG45" s="67">
        <v>0.29811218156452224</v>
      </c>
      <c r="CH45" s="67">
        <v>0.23182133999999999</v>
      </c>
      <c r="CI45" s="67">
        <v>0.27</v>
      </c>
      <c r="CJ45" s="132"/>
      <c r="CK45" s="76" t="str">
        <f t="shared" si="110"/>
        <v>NA</v>
      </c>
      <c r="CL45" s="76">
        <f t="shared" si="93"/>
        <v>0.5</v>
      </c>
      <c r="CM45" s="76">
        <f t="shared" si="94"/>
        <v>0.5</v>
      </c>
      <c r="CN45" s="76">
        <f t="shared" si="95"/>
        <v>0.39999999999999991</v>
      </c>
      <c r="CO45" s="76">
        <f t="shared" si="96"/>
        <v>0.39999999999999991</v>
      </c>
      <c r="CP45" s="76">
        <f t="shared" si="97"/>
        <v>0</v>
      </c>
      <c r="CQ45" s="76">
        <f t="shared" si="98"/>
        <v>0.23182133999999999</v>
      </c>
      <c r="CR45" s="76">
        <f t="shared" si="99"/>
        <v>0.23182133999999999</v>
      </c>
      <c r="CS45" s="76">
        <f t="shared" si="100"/>
        <v>0.27</v>
      </c>
      <c r="CT45" s="76">
        <f t="shared" si="101"/>
        <v>0.47326368773551319</v>
      </c>
      <c r="CU45" s="76">
        <f t="shared" si="102"/>
        <v>0.10850266106680739</v>
      </c>
      <c r="CV45" s="76">
        <f t="shared" si="103"/>
        <v>0.21999999999999997</v>
      </c>
      <c r="CW45" s="76">
        <f t="shared" si="104"/>
        <v>0.29811218156452224</v>
      </c>
      <c r="CX45" s="76">
        <f t="shared" si="105"/>
        <v>0.29811218156452224</v>
      </c>
      <c r="CY45" s="76">
        <f t="shared" si="106"/>
        <v>0.23182133999999999</v>
      </c>
      <c r="CZ45" s="76">
        <f t="shared" si="107"/>
        <v>0.27</v>
      </c>
      <c r="DA45" s="132"/>
      <c r="DB45" s="59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45"/>
      <c r="DR45" s="132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</row>
    <row r="46" spans="2:143" x14ac:dyDescent="0.3">
      <c r="B46" s="70" t="s">
        <v>32</v>
      </c>
      <c r="C46" s="71">
        <v>0.7</v>
      </c>
      <c r="D46" s="147" t="s">
        <v>125</v>
      </c>
      <c r="E46" s="113">
        <v>0.53</v>
      </c>
      <c r="F46" s="148">
        <v>0.53</v>
      </c>
      <c r="G46" s="65">
        <v>0.45922326454033774</v>
      </c>
      <c r="H46" s="6">
        <v>0.45922326454033774</v>
      </c>
      <c r="I46" s="65">
        <v>2.9999999999999971E-2</v>
      </c>
      <c r="J46" s="147">
        <v>0.34294082999999997</v>
      </c>
      <c r="K46" s="6">
        <v>0.34294082999999997</v>
      </c>
      <c r="L46" s="147">
        <v>0.38966197183098589</v>
      </c>
      <c r="M46" s="65">
        <v>0.538442087555701</v>
      </c>
      <c r="N46" s="74">
        <v>0.15800000000000008</v>
      </c>
      <c r="O46" s="149">
        <v>0.36400000000000005</v>
      </c>
      <c r="P46" s="74">
        <v>0.50605756283261893</v>
      </c>
      <c r="Q46" s="147">
        <v>0.50605756283261893</v>
      </c>
      <c r="R46" s="147">
        <v>0.34294082999999997</v>
      </c>
      <c r="S46" s="147">
        <v>0.38966197183098589</v>
      </c>
      <c r="T46" s="132"/>
      <c r="U46" s="76" t="str">
        <f t="shared" si="108"/>
        <v>NA</v>
      </c>
      <c r="V46" s="76">
        <f t="shared" si="63"/>
        <v>0.53</v>
      </c>
      <c r="W46" s="76">
        <f t="shared" si="64"/>
        <v>0.53</v>
      </c>
      <c r="X46" s="76">
        <f t="shared" si="65"/>
        <v>0.45922326454033774</v>
      </c>
      <c r="Y46" s="76">
        <f t="shared" si="66"/>
        <v>0.45922326454033774</v>
      </c>
      <c r="Z46" s="76">
        <f t="shared" si="67"/>
        <v>2.9999999999999971E-2</v>
      </c>
      <c r="AA46" s="76">
        <f t="shared" si="68"/>
        <v>0.34294082999999997</v>
      </c>
      <c r="AB46" s="76">
        <f t="shared" si="69"/>
        <v>0.34294082999999997</v>
      </c>
      <c r="AC46" s="76">
        <f t="shared" si="70"/>
        <v>0.38966197183098589</v>
      </c>
      <c r="AD46" s="76">
        <f t="shared" si="71"/>
        <v>0.538442087555701</v>
      </c>
      <c r="AE46" s="76">
        <f t="shared" si="72"/>
        <v>0.15800000000000008</v>
      </c>
      <c r="AF46" s="76">
        <f t="shared" si="73"/>
        <v>0.36400000000000005</v>
      </c>
      <c r="AG46" s="76">
        <f t="shared" si="74"/>
        <v>0.50605756283261893</v>
      </c>
      <c r="AH46" s="76">
        <f t="shared" si="75"/>
        <v>0.50605756283261893</v>
      </c>
      <c r="AI46" s="76">
        <f t="shared" si="76"/>
        <v>0.34294082999999997</v>
      </c>
      <c r="AJ46" s="76">
        <f t="shared" si="77"/>
        <v>0.38966197183098589</v>
      </c>
      <c r="AK46" s="132"/>
      <c r="AL46" s="67" t="s">
        <v>125</v>
      </c>
      <c r="AM46" s="111">
        <v>0.58000000000000007</v>
      </c>
      <c r="AN46" s="148">
        <v>0.58000000000000007</v>
      </c>
      <c r="AO46" s="67">
        <v>0.50922326454033784</v>
      </c>
      <c r="AP46" s="6">
        <v>0.50922326454033784</v>
      </c>
      <c r="AQ46" s="67">
        <v>8.0000000000000016E-2</v>
      </c>
      <c r="AR46" s="67">
        <v>0.39294083000000002</v>
      </c>
      <c r="AS46" s="6">
        <v>0.39294083000000002</v>
      </c>
      <c r="AT46" s="67">
        <v>0.43966197183098593</v>
      </c>
      <c r="AU46" s="67">
        <v>0.58844208755570104</v>
      </c>
      <c r="AV46" s="77">
        <v>0.20800000000000013</v>
      </c>
      <c r="AW46" s="67">
        <v>0.41400000000000009</v>
      </c>
      <c r="AX46" s="77">
        <v>0.55605756283261898</v>
      </c>
      <c r="AY46" s="67">
        <v>0.55605756283261898</v>
      </c>
      <c r="AZ46" s="67">
        <v>0.39294083000000002</v>
      </c>
      <c r="BA46" s="67">
        <v>0.43966197183098593</v>
      </c>
      <c r="BB46" s="132"/>
      <c r="BC46" s="76" t="str">
        <f t="shared" si="109"/>
        <v>NA</v>
      </c>
      <c r="BD46" s="76">
        <f t="shared" si="78"/>
        <v>0.58000000000000007</v>
      </c>
      <c r="BE46" s="76">
        <f t="shared" si="79"/>
        <v>0.58000000000000007</v>
      </c>
      <c r="BF46" s="76">
        <f t="shared" si="80"/>
        <v>0.50922326454033784</v>
      </c>
      <c r="BG46" s="76">
        <f t="shared" si="81"/>
        <v>0.50922326454033784</v>
      </c>
      <c r="BH46" s="76">
        <f t="shared" si="82"/>
        <v>8.0000000000000016E-2</v>
      </c>
      <c r="BI46" s="76">
        <f t="shared" si="83"/>
        <v>0.39294083000000002</v>
      </c>
      <c r="BJ46" s="76">
        <f t="shared" si="84"/>
        <v>0.39294083000000002</v>
      </c>
      <c r="BK46" s="76">
        <f t="shared" si="85"/>
        <v>0.43966197183098593</v>
      </c>
      <c r="BL46" s="76">
        <f t="shared" si="86"/>
        <v>0.58844208755570104</v>
      </c>
      <c r="BM46" s="76">
        <f t="shared" si="87"/>
        <v>0.20800000000000013</v>
      </c>
      <c r="BN46" s="76">
        <f t="shared" si="88"/>
        <v>0.41400000000000009</v>
      </c>
      <c r="BO46" s="76">
        <f t="shared" si="89"/>
        <v>0.55605756283261898</v>
      </c>
      <c r="BP46" s="76">
        <f t="shared" si="90"/>
        <v>0.55605756283261898</v>
      </c>
      <c r="BQ46" s="76">
        <f t="shared" si="91"/>
        <v>0.39294083000000002</v>
      </c>
      <c r="BR46" s="76">
        <f t="shared" si="92"/>
        <v>0.43966197183098593</v>
      </c>
      <c r="BS46" s="132"/>
      <c r="BT46" s="67" t="s">
        <v>125</v>
      </c>
      <c r="BU46" s="111">
        <v>0.5</v>
      </c>
      <c r="BV46" s="148">
        <v>0.5</v>
      </c>
      <c r="BW46" s="67">
        <v>0.42922326454033777</v>
      </c>
      <c r="BX46" s="6">
        <v>0.42922326454033777</v>
      </c>
      <c r="BY46" s="67">
        <v>0</v>
      </c>
      <c r="BZ46" s="67">
        <v>0.31294083</v>
      </c>
      <c r="CA46" s="6">
        <v>0.31294083</v>
      </c>
      <c r="CB46" s="67">
        <v>0.35966197183098592</v>
      </c>
      <c r="CC46" s="67">
        <v>0.50844208755570097</v>
      </c>
      <c r="CD46" s="77">
        <v>0.12800000000000011</v>
      </c>
      <c r="CE46" s="67">
        <v>0.33400000000000007</v>
      </c>
      <c r="CF46" s="77">
        <v>0.47605756283261891</v>
      </c>
      <c r="CG46" s="67">
        <v>0.47605756283261891</v>
      </c>
      <c r="CH46" s="67">
        <v>0.31294083</v>
      </c>
      <c r="CI46" s="67">
        <v>0.35966197183098592</v>
      </c>
      <c r="CJ46" s="132"/>
      <c r="CK46" s="76" t="str">
        <f t="shared" si="110"/>
        <v>NA</v>
      </c>
      <c r="CL46" s="76">
        <f t="shared" si="93"/>
        <v>0.5</v>
      </c>
      <c r="CM46" s="76">
        <f t="shared" si="94"/>
        <v>0.5</v>
      </c>
      <c r="CN46" s="76">
        <f t="shared" si="95"/>
        <v>0.42922326454033777</v>
      </c>
      <c r="CO46" s="76">
        <f t="shared" si="96"/>
        <v>0.42922326454033777</v>
      </c>
      <c r="CP46" s="76">
        <f t="shared" si="97"/>
        <v>0</v>
      </c>
      <c r="CQ46" s="76">
        <f t="shared" si="98"/>
        <v>0.31294083</v>
      </c>
      <c r="CR46" s="76">
        <f t="shared" si="99"/>
        <v>0.31294083</v>
      </c>
      <c r="CS46" s="76">
        <f t="shared" si="100"/>
        <v>0.35966197183098592</v>
      </c>
      <c r="CT46" s="76">
        <f t="shared" si="101"/>
        <v>0.50844208755570097</v>
      </c>
      <c r="CU46" s="76">
        <f t="shared" si="102"/>
        <v>0.12800000000000011</v>
      </c>
      <c r="CV46" s="76">
        <f t="shared" si="103"/>
        <v>0.33400000000000007</v>
      </c>
      <c r="CW46" s="76">
        <f t="shared" si="104"/>
        <v>0.47605756283261891</v>
      </c>
      <c r="CX46" s="76">
        <f t="shared" si="105"/>
        <v>0.47605756283261891</v>
      </c>
      <c r="CY46" s="76">
        <f t="shared" si="106"/>
        <v>0.31294083</v>
      </c>
      <c r="CZ46" s="76">
        <f t="shared" si="107"/>
        <v>0.35966197183098592</v>
      </c>
      <c r="DA46" s="132"/>
      <c r="DB46" s="59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45"/>
      <c r="DR46" s="132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</row>
    <row r="47" spans="2:143" x14ac:dyDescent="0.3">
      <c r="B47" s="70" t="s">
        <v>34</v>
      </c>
      <c r="C47" s="71">
        <v>0.75</v>
      </c>
      <c r="D47" s="147" t="s">
        <v>125</v>
      </c>
      <c r="E47" s="113">
        <v>0.58000000000000007</v>
      </c>
      <c r="F47" s="148">
        <v>0.58000000000000007</v>
      </c>
      <c r="G47" s="65">
        <v>0.58000000000000007</v>
      </c>
      <c r="H47" s="6">
        <v>0.58000000000000007</v>
      </c>
      <c r="I47" s="65">
        <v>8.0000000000000016E-2</v>
      </c>
      <c r="J47" s="147">
        <v>0.52961884000000004</v>
      </c>
      <c r="K47" s="6">
        <v>0.52961884000000004</v>
      </c>
      <c r="L47" s="147">
        <v>0.53712192262602576</v>
      </c>
      <c r="M47" s="65">
        <v>0.70371496472462924</v>
      </c>
      <c r="N47" s="74">
        <v>0.34</v>
      </c>
      <c r="O47" s="149">
        <v>0.4300000000000001</v>
      </c>
      <c r="P47" s="74">
        <v>0.65500000000000025</v>
      </c>
      <c r="Q47" s="147">
        <v>0.65500000000000025</v>
      </c>
      <c r="R47" s="147">
        <v>0.52961884000000004</v>
      </c>
      <c r="S47" s="147">
        <v>0.53712192262602576</v>
      </c>
      <c r="T47" s="132"/>
      <c r="U47" s="76" t="str">
        <f t="shared" si="108"/>
        <v>NA</v>
      </c>
      <c r="V47" s="76">
        <f t="shared" si="63"/>
        <v>0.58000000000000007</v>
      </c>
      <c r="W47" s="76">
        <f t="shared" si="64"/>
        <v>0.58000000000000007</v>
      </c>
      <c r="X47" s="76">
        <f t="shared" si="65"/>
        <v>0.58000000000000007</v>
      </c>
      <c r="Y47" s="76">
        <f t="shared" si="66"/>
        <v>0.58000000000000007</v>
      </c>
      <c r="Z47" s="76">
        <f t="shared" si="67"/>
        <v>8.0000000000000016E-2</v>
      </c>
      <c r="AA47" s="76">
        <f t="shared" si="68"/>
        <v>0.52961884000000004</v>
      </c>
      <c r="AB47" s="76">
        <f t="shared" si="69"/>
        <v>0.52961884000000004</v>
      </c>
      <c r="AC47" s="76">
        <f t="shared" si="70"/>
        <v>0.53712192262602576</v>
      </c>
      <c r="AD47" s="76">
        <f t="shared" si="71"/>
        <v>0.70371496472462924</v>
      </c>
      <c r="AE47" s="76">
        <f t="shared" si="72"/>
        <v>0.34</v>
      </c>
      <c r="AF47" s="76">
        <f t="shared" si="73"/>
        <v>0.4300000000000001</v>
      </c>
      <c r="AG47" s="76">
        <f t="shared" si="74"/>
        <v>0.65500000000000025</v>
      </c>
      <c r="AH47" s="76">
        <f t="shared" si="75"/>
        <v>0.65500000000000025</v>
      </c>
      <c r="AI47" s="76">
        <f t="shared" si="76"/>
        <v>0.52961884000000004</v>
      </c>
      <c r="AJ47" s="76">
        <f t="shared" si="77"/>
        <v>0.53712192262602576</v>
      </c>
      <c r="AK47" s="132"/>
      <c r="AL47" s="67" t="s">
        <v>125</v>
      </c>
      <c r="AM47" s="111">
        <v>0.62999999999999989</v>
      </c>
      <c r="AN47" s="148">
        <v>0.62999999999999989</v>
      </c>
      <c r="AO47" s="67">
        <v>0.62999999999999989</v>
      </c>
      <c r="AP47" s="6">
        <v>0.62999999999999989</v>
      </c>
      <c r="AQ47" s="67">
        <v>0.12999999999999995</v>
      </c>
      <c r="AR47" s="67">
        <v>0.57961883999999997</v>
      </c>
      <c r="AS47" s="6">
        <v>0.57961883999999997</v>
      </c>
      <c r="AT47" s="67">
        <v>0.58712192262602558</v>
      </c>
      <c r="AU47" s="67">
        <v>0.75371496472462907</v>
      </c>
      <c r="AV47" s="77">
        <v>0.38999999999999996</v>
      </c>
      <c r="AW47" s="67">
        <v>0.48000000000000004</v>
      </c>
      <c r="AX47" s="77">
        <v>0.70500000000000007</v>
      </c>
      <c r="AY47" s="67">
        <v>0.70500000000000007</v>
      </c>
      <c r="AZ47" s="67">
        <v>0.57961883999999997</v>
      </c>
      <c r="BA47" s="67">
        <v>0.58712192262602558</v>
      </c>
      <c r="BB47" s="132"/>
      <c r="BC47" s="76" t="str">
        <f t="shared" si="109"/>
        <v>NA</v>
      </c>
      <c r="BD47" s="76">
        <f t="shared" si="78"/>
        <v>0.62999999999999989</v>
      </c>
      <c r="BE47" s="76">
        <f t="shared" si="79"/>
        <v>0.62999999999999989</v>
      </c>
      <c r="BF47" s="76">
        <f t="shared" si="80"/>
        <v>0.62999999999999989</v>
      </c>
      <c r="BG47" s="76">
        <f t="shared" si="81"/>
        <v>0.62999999999999989</v>
      </c>
      <c r="BH47" s="76">
        <f t="shared" si="82"/>
        <v>0.12999999999999995</v>
      </c>
      <c r="BI47" s="76">
        <f t="shared" si="83"/>
        <v>0.57961883999999997</v>
      </c>
      <c r="BJ47" s="76">
        <f t="shared" si="84"/>
        <v>0.57961883999999997</v>
      </c>
      <c r="BK47" s="76">
        <f t="shared" si="85"/>
        <v>0.58712192262602558</v>
      </c>
      <c r="BL47" s="76">
        <f t="shared" si="86"/>
        <v>0.75371496472462907</v>
      </c>
      <c r="BM47" s="76">
        <f t="shared" si="87"/>
        <v>0.38999999999999996</v>
      </c>
      <c r="BN47" s="76">
        <f t="shared" si="88"/>
        <v>0.48000000000000004</v>
      </c>
      <c r="BO47" s="76">
        <f t="shared" si="89"/>
        <v>0.70500000000000007</v>
      </c>
      <c r="BP47" s="76">
        <f t="shared" si="90"/>
        <v>0.70500000000000007</v>
      </c>
      <c r="BQ47" s="76">
        <f t="shared" si="91"/>
        <v>0.57961883999999997</v>
      </c>
      <c r="BR47" s="76">
        <f t="shared" si="92"/>
        <v>0.58712192262602558</v>
      </c>
      <c r="BS47" s="132"/>
      <c r="BT47" s="67" t="s">
        <v>125</v>
      </c>
      <c r="BU47" s="111">
        <v>0.5</v>
      </c>
      <c r="BV47" s="148">
        <v>0.5</v>
      </c>
      <c r="BW47" s="67">
        <v>0.5</v>
      </c>
      <c r="BX47" s="6">
        <v>0.5</v>
      </c>
      <c r="BY47" s="67">
        <v>0</v>
      </c>
      <c r="BZ47" s="67">
        <v>0.44961884000000002</v>
      </c>
      <c r="CA47" s="6">
        <v>0.44961884000000002</v>
      </c>
      <c r="CB47" s="67">
        <v>0.45712192262602569</v>
      </c>
      <c r="CC47" s="67">
        <v>0.62371496472462917</v>
      </c>
      <c r="CD47" s="77">
        <v>0.26</v>
      </c>
      <c r="CE47" s="67">
        <v>0.35000000000000009</v>
      </c>
      <c r="CF47" s="77">
        <v>0.57500000000000018</v>
      </c>
      <c r="CG47" s="67">
        <v>0.57500000000000018</v>
      </c>
      <c r="CH47" s="67">
        <v>0.44961884000000002</v>
      </c>
      <c r="CI47" s="67">
        <v>0.45712192262602569</v>
      </c>
      <c r="CJ47" s="132"/>
      <c r="CK47" s="76" t="str">
        <f t="shared" si="110"/>
        <v>NA</v>
      </c>
      <c r="CL47" s="76">
        <f t="shared" si="93"/>
        <v>0.5</v>
      </c>
      <c r="CM47" s="76">
        <f t="shared" si="94"/>
        <v>0.5</v>
      </c>
      <c r="CN47" s="76">
        <f t="shared" si="95"/>
        <v>0.5</v>
      </c>
      <c r="CO47" s="76">
        <f t="shared" si="96"/>
        <v>0.5</v>
      </c>
      <c r="CP47" s="76">
        <f t="shared" si="97"/>
        <v>0</v>
      </c>
      <c r="CQ47" s="76">
        <f t="shared" si="98"/>
        <v>0.44961884000000002</v>
      </c>
      <c r="CR47" s="76">
        <f t="shared" si="99"/>
        <v>0.44961884000000002</v>
      </c>
      <c r="CS47" s="76">
        <f t="shared" si="100"/>
        <v>0.45712192262602569</v>
      </c>
      <c r="CT47" s="76">
        <f t="shared" si="101"/>
        <v>0.62371496472462917</v>
      </c>
      <c r="CU47" s="76">
        <f t="shared" si="102"/>
        <v>0.26</v>
      </c>
      <c r="CV47" s="76">
        <f t="shared" si="103"/>
        <v>0.35000000000000009</v>
      </c>
      <c r="CW47" s="76">
        <f t="shared" si="104"/>
        <v>0.57500000000000018</v>
      </c>
      <c r="CX47" s="76">
        <f t="shared" si="105"/>
        <v>0.57500000000000018</v>
      </c>
      <c r="CY47" s="76">
        <f t="shared" si="106"/>
        <v>0.44961884000000002</v>
      </c>
      <c r="CZ47" s="76">
        <f t="shared" si="107"/>
        <v>0.45712192262602569</v>
      </c>
      <c r="DA47" s="132"/>
      <c r="DB47" s="59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45"/>
      <c r="DR47" s="132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</row>
    <row r="48" spans="2:143" x14ac:dyDescent="0.3">
      <c r="B48" s="70" t="s">
        <v>36</v>
      </c>
      <c r="C48" s="71">
        <v>0.8</v>
      </c>
      <c r="D48" s="147" t="s">
        <v>125</v>
      </c>
      <c r="E48" s="113">
        <v>0.70571428571428607</v>
      </c>
      <c r="F48" s="148">
        <v>0.70571428571428607</v>
      </c>
      <c r="G48" s="65">
        <v>0.73000000000000009</v>
      </c>
      <c r="H48" s="6">
        <v>0.73000000000000009</v>
      </c>
      <c r="I48" s="65">
        <v>0.12</v>
      </c>
      <c r="J48" s="147">
        <v>0.70300666999999994</v>
      </c>
      <c r="K48" s="6">
        <v>0.70300666999999994</v>
      </c>
      <c r="L48" s="147">
        <v>0.71400000000000052</v>
      </c>
      <c r="M48" s="65">
        <v>0.75823837818944428</v>
      </c>
      <c r="N48" s="74">
        <v>0.54337614678899093</v>
      </c>
      <c r="O48" s="149">
        <v>0.49399999999999988</v>
      </c>
      <c r="P48" s="74">
        <v>0.79800000000000015</v>
      </c>
      <c r="Q48" s="147">
        <v>0.79800000000000015</v>
      </c>
      <c r="R48" s="147">
        <v>0.70300666999999994</v>
      </c>
      <c r="S48" s="147">
        <v>0.71400000000000052</v>
      </c>
      <c r="T48" s="132"/>
      <c r="U48" s="76" t="str">
        <f t="shared" si="108"/>
        <v>NA</v>
      </c>
      <c r="V48" s="76">
        <f t="shared" si="63"/>
        <v>0.70571428571428607</v>
      </c>
      <c r="W48" s="76">
        <f t="shared" si="64"/>
        <v>0.70571428571428607</v>
      </c>
      <c r="X48" s="76">
        <f t="shared" si="65"/>
        <v>0.73000000000000009</v>
      </c>
      <c r="Y48" s="76">
        <f t="shared" si="66"/>
        <v>0.73000000000000009</v>
      </c>
      <c r="Z48" s="76">
        <f t="shared" si="67"/>
        <v>0.12</v>
      </c>
      <c r="AA48" s="76">
        <f t="shared" si="68"/>
        <v>0.70300666999999994</v>
      </c>
      <c r="AB48" s="76">
        <f t="shared" si="69"/>
        <v>0.70300666999999994</v>
      </c>
      <c r="AC48" s="76">
        <f t="shared" si="70"/>
        <v>0.71400000000000052</v>
      </c>
      <c r="AD48" s="76">
        <f t="shared" si="71"/>
        <v>0.75823837818944428</v>
      </c>
      <c r="AE48" s="76">
        <f t="shared" si="72"/>
        <v>0.54337614678899093</v>
      </c>
      <c r="AF48" s="76">
        <f t="shared" si="73"/>
        <v>0.49399999999999988</v>
      </c>
      <c r="AG48" s="76">
        <f t="shared" si="74"/>
        <v>0.79800000000000015</v>
      </c>
      <c r="AH48" s="76">
        <f t="shared" si="75"/>
        <v>0.79800000000000015</v>
      </c>
      <c r="AI48" s="76">
        <f t="shared" si="76"/>
        <v>0.70300666999999994</v>
      </c>
      <c r="AJ48" s="76">
        <f t="shared" si="77"/>
        <v>0.71400000000000052</v>
      </c>
      <c r="AK48" s="132"/>
      <c r="AL48" s="67" t="s">
        <v>125</v>
      </c>
      <c r="AM48" s="111">
        <v>0.75571428571428612</v>
      </c>
      <c r="AN48" s="148">
        <v>0.75571428571428612</v>
      </c>
      <c r="AO48" s="67">
        <v>0.78000000000000014</v>
      </c>
      <c r="AP48" s="6">
        <v>0.78000000000000014</v>
      </c>
      <c r="AQ48" s="67">
        <v>0.17000000000000004</v>
      </c>
      <c r="AR48" s="67">
        <v>0.75300666999999999</v>
      </c>
      <c r="AS48" s="6">
        <v>0.75300666999999999</v>
      </c>
      <c r="AT48" s="67">
        <v>0.76400000000000057</v>
      </c>
      <c r="AU48" s="67">
        <v>0.80823837818944433</v>
      </c>
      <c r="AV48" s="77">
        <v>0.59337614678899098</v>
      </c>
      <c r="AW48" s="67">
        <v>0.54399999999999993</v>
      </c>
      <c r="AX48" s="77">
        <v>0.8480000000000002</v>
      </c>
      <c r="AY48" s="67">
        <v>0.8480000000000002</v>
      </c>
      <c r="AZ48" s="67">
        <v>0.75300666999999999</v>
      </c>
      <c r="BA48" s="67">
        <v>0.76400000000000057</v>
      </c>
      <c r="BB48" s="132"/>
      <c r="BC48" s="76" t="str">
        <f t="shared" si="109"/>
        <v>NA</v>
      </c>
      <c r="BD48" s="76">
        <f t="shared" si="78"/>
        <v>0.75571428571428612</v>
      </c>
      <c r="BE48" s="76">
        <f t="shared" si="79"/>
        <v>0.75571428571428612</v>
      </c>
      <c r="BF48" s="76">
        <f t="shared" si="80"/>
        <v>0.78000000000000014</v>
      </c>
      <c r="BG48" s="76">
        <f t="shared" si="81"/>
        <v>0.78000000000000014</v>
      </c>
      <c r="BH48" s="76">
        <f t="shared" si="82"/>
        <v>0.17000000000000004</v>
      </c>
      <c r="BI48" s="76">
        <f t="shared" si="83"/>
        <v>0.75300666999999999</v>
      </c>
      <c r="BJ48" s="76">
        <f t="shared" si="84"/>
        <v>0.75300666999999999</v>
      </c>
      <c r="BK48" s="76">
        <f t="shared" si="85"/>
        <v>0.76400000000000057</v>
      </c>
      <c r="BL48" s="76">
        <f t="shared" si="86"/>
        <v>0.80823837818944433</v>
      </c>
      <c r="BM48" s="76">
        <f t="shared" si="87"/>
        <v>0.59337614678899098</v>
      </c>
      <c r="BN48" s="76">
        <f t="shared" si="88"/>
        <v>0.54399999999999993</v>
      </c>
      <c r="BO48" s="76">
        <f t="shared" si="89"/>
        <v>0.8480000000000002</v>
      </c>
      <c r="BP48" s="76">
        <f t="shared" si="90"/>
        <v>0.8480000000000002</v>
      </c>
      <c r="BQ48" s="76">
        <f t="shared" si="91"/>
        <v>0.75300666999999999</v>
      </c>
      <c r="BR48" s="76">
        <f t="shared" si="92"/>
        <v>0.76400000000000057</v>
      </c>
      <c r="BS48" s="132"/>
      <c r="BT48" s="67" t="s">
        <v>125</v>
      </c>
      <c r="BU48" s="111">
        <v>0.58571428571428608</v>
      </c>
      <c r="BV48" s="148">
        <v>0.58571428571428608</v>
      </c>
      <c r="BW48" s="67">
        <v>0.6100000000000001</v>
      </c>
      <c r="BX48" s="6">
        <v>0.6100000000000001</v>
      </c>
      <c r="BY48" s="67">
        <v>0</v>
      </c>
      <c r="BZ48" s="67">
        <v>0.58300666999999995</v>
      </c>
      <c r="CA48" s="6">
        <v>0.58300666999999995</v>
      </c>
      <c r="CB48" s="67">
        <v>0.59400000000000053</v>
      </c>
      <c r="CC48" s="67">
        <v>0.63823837818944429</v>
      </c>
      <c r="CD48" s="77">
        <v>0.42337614678899094</v>
      </c>
      <c r="CE48" s="67">
        <v>0.37399999999999989</v>
      </c>
      <c r="CF48" s="77">
        <v>0.67800000000000016</v>
      </c>
      <c r="CG48" s="67">
        <v>0.67800000000000016</v>
      </c>
      <c r="CH48" s="67">
        <v>0.58300666999999995</v>
      </c>
      <c r="CI48" s="67">
        <v>0.59400000000000053</v>
      </c>
      <c r="CJ48" s="132"/>
      <c r="CK48" s="76" t="str">
        <f t="shared" si="110"/>
        <v>NA</v>
      </c>
      <c r="CL48" s="76">
        <f t="shared" si="93"/>
        <v>0.58571428571428608</v>
      </c>
      <c r="CM48" s="76">
        <f t="shared" si="94"/>
        <v>0.58571428571428608</v>
      </c>
      <c r="CN48" s="76">
        <f t="shared" si="95"/>
        <v>0.6100000000000001</v>
      </c>
      <c r="CO48" s="76">
        <f t="shared" si="96"/>
        <v>0.6100000000000001</v>
      </c>
      <c r="CP48" s="76">
        <f t="shared" si="97"/>
        <v>0</v>
      </c>
      <c r="CQ48" s="76">
        <f t="shared" si="98"/>
        <v>0.58300666999999995</v>
      </c>
      <c r="CR48" s="76">
        <f t="shared" si="99"/>
        <v>0.58300666999999995</v>
      </c>
      <c r="CS48" s="76">
        <f t="shared" si="100"/>
        <v>0.59400000000000053</v>
      </c>
      <c r="CT48" s="76">
        <f t="shared" si="101"/>
        <v>0.63823837818944429</v>
      </c>
      <c r="CU48" s="76">
        <f t="shared" si="102"/>
        <v>0.42337614678899094</v>
      </c>
      <c r="CV48" s="76">
        <f t="shared" si="103"/>
        <v>0.37399999999999989</v>
      </c>
      <c r="CW48" s="76">
        <f t="shared" si="104"/>
        <v>0.67800000000000016</v>
      </c>
      <c r="CX48" s="76">
        <f t="shared" si="105"/>
        <v>0.67800000000000016</v>
      </c>
      <c r="CY48" s="76">
        <f t="shared" si="106"/>
        <v>0.58300666999999995</v>
      </c>
      <c r="CZ48" s="76">
        <f t="shared" si="107"/>
        <v>0.59400000000000053</v>
      </c>
      <c r="DA48" s="132"/>
      <c r="DB48" s="59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45"/>
      <c r="DR48" s="132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</row>
    <row r="49" spans="2:143" x14ac:dyDescent="0.3">
      <c r="B49" s="70" t="s">
        <v>38</v>
      </c>
      <c r="C49" s="71">
        <v>0.85</v>
      </c>
      <c r="D49" s="147" t="s">
        <v>125</v>
      </c>
      <c r="E49" s="113">
        <v>0.95031746031746034</v>
      </c>
      <c r="F49" s="148">
        <v>0.95031746031746034</v>
      </c>
      <c r="G49" s="65">
        <v>0.92400000000000004</v>
      </c>
      <c r="H49" s="6">
        <v>0.92400000000000004</v>
      </c>
      <c r="I49" s="65">
        <v>0.14000000000000001</v>
      </c>
      <c r="J49" s="147">
        <v>0.97330000000000005</v>
      </c>
      <c r="K49" s="6">
        <v>0.97330000000000005</v>
      </c>
      <c r="L49" s="147">
        <v>0.89</v>
      </c>
      <c r="M49" s="65">
        <v>0.77945902359979413</v>
      </c>
      <c r="N49" s="74">
        <v>0.81799999999999973</v>
      </c>
      <c r="O49" s="149">
        <v>0.58999999999999975</v>
      </c>
      <c r="P49" s="74">
        <v>1.1401597444089457</v>
      </c>
      <c r="Q49" s="147">
        <v>1.1401597444089457</v>
      </c>
      <c r="R49" s="147">
        <v>0.97330000000000005</v>
      </c>
      <c r="S49" s="147">
        <v>0.89</v>
      </c>
      <c r="T49" s="132"/>
      <c r="U49" s="76" t="str">
        <f t="shared" si="108"/>
        <v>NA</v>
      </c>
      <c r="V49" s="76">
        <f t="shared" si="63"/>
        <v>0.95031746031746034</v>
      </c>
      <c r="W49" s="76">
        <f t="shared" si="64"/>
        <v>0.95031746031746034</v>
      </c>
      <c r="X49" s="76">
        <f t="shared" si="65"/>
        <v>0.92400000000000004</v>
      </c>
      <c r="Y49" s="76">
        <f t="shared" si="66"/>
        <v>0.92400000000000004</v>
      </c>
      <c r="Z49" s="76">
        <f t="shared" si="67"/>
        <v>0.14000000000000001</v>
      </c>
      <c r="AA49" s="76">
        <f t="shared" si="68"/>
        <v>0.97330000000000005</v>
      </c>
      <c r="AB49" s="76">
        <f t="shared" si="69"/>
        <v>0.97330000000000005</v>
      </c>
      <c r="AC49" s="76">
        <f t="shared" si="70"/>
        <v>0.89</v>
      </c>
      <c r="AD49" s="76">
        <f t="shared" si="71"/>
        <v>0.77945902359979413</v>
      </c>
      <c r="AE49" s="76">
        <f t="shared" si="72"/>
        <v>0.81799999999999973</v>
      </c>
      <c r="AF49" s="76">
        <f t="shared" si="73"/>
        <v>0.58999999999999975</v>
      </c>
      <c r="AG49" s="76">
        <f t="shared" si="74"/>
        <v>1.1401597444089457</v>
      </c>
      <c r="AH49" s="76">
        <f t="shared" si="75"/>
        <v>1.1401597444089457</v>
      </c>
      <c r="AI49" s="76">
        <f t="shared" si="76"/>
        <v>0.97330000000000005</v>
      </c>
      <c r="AJ49" s="76">
        <f t="shared" si="77"/>
        <v>0.89</v>
      </c>
      <c r="AK49" s="132"/>
      <c r="AL49" s="67" t="s">
        <v>125</v>
      </c>
      <c r="AM49" s="111">
        <v>0.95031746031746034</v>
      </c>
      <c r="AN49" s="148">
        <v>0.95031746031746034</v>
      </c>
      <c r="AO49" s="67">
        <v>0.92400000000000004</v>
      </c>
      <c r="AP49" s="6">
        <v>0.92400000000000004</v>
      </c>
      <c r="AQ49" s="67">
        <v>0.14000000000000001</v>
      </c>
      <c r="AR49" s="67">
        <v>0.97330000000000005</v>
      </c>
      <c r="AS49" s="6">
        <v>0.97330000000000005</v>
      </c>
      <c r="AT49" s="67">
        <v>0.89</v>
      </c>
      <c r="AU49" s="67">
        <v>0.77945902359979413</v>
      </c>
      <c r="AV49" s="77">
        <v>0.81799999999999973</v>
      </c>
      <c r="AW49" s="67">
        <v>0.58999999999999975</v>
      </c>
      <c r="AX49" s="77">
        <v>1.1401597444089457</v>
      </c>
      <c r="AY49" s="67">
        <v>1.1401597444089457</v>
      </c>
      <c r="AZ49" s="67">
        <v>0.97330000000000005</v>
      </c>
      <c r="BA49" s="67">
        <v>0.89</v>
      </c>
      <c r="BB49" s="132"/>
      <c r="BC49" s="76" t="str">
        <f t="shared" si="109"/>
        <v>NA</v>
      </c>
      <c r="BD49" s="76">
        <f t="shared" si="78"/>
        <v>0.95031746031746034</v>
      </c>
      <c r="BE49" s="76">
        <f t="shared" si="79"/>
        <v>0.95031746031746034</v>
      </c>
      <c r="BF49" s="76">
        <f t="shared" si="80"/>
        <v>0.92400000000000004</v>
      </c>
      <c r="BG49" s="76">
        <f t="shared" si="81"/>
        <v>0.92400000000000004</v>
      </c>
      <c r="BH49" s="76">
        <f t="shared" si="82"/>
        <v>0.14000000000000001</v>
      </c>
      <c r="BI49" s="76">
        <f t="shared" si="83"/>
        <v>0.97330000000000005</v>
      </c>
      <c r="BJ49" s="76">
        <f t="shared" si="84"/>
        <v>0.97330000000000005</v>
      </c>
      <c r="BK49" s="76">
        <f t="shared" si="85"/>
        <v>0.89</v>
      </c>
      <c r="BL49" s="76">
        <f t="shared" si="86"/>
        <v>0.77945902359979413</v>
      </c>
      <c r="BM49" s="76">
        <f t="shared" si="87"/>
        <v>0.81799999999999973</v>
      </c>
      <c r="BN49" s="76">
        <f t="shared" si="88"/>
        <v>0.58999999999999975</v>
      </c>
      <c r="BO49" s="76">
        <f t="shared" si="89"/>
        <v>1.1401597444089457</v>
      </c>
      <c r="BP49" s="76">
        <f t="shared" si="90"/>
        <v>1.1401597444089457</v>
      </c>
      <c r="BQ49" s="76">
        <f t="shared" si="91"/>
        <v>0.97330000000000005</v>
      </c>
      <c r="BR49" s="76">
        <f t="shared" si="92"/>
        <v>0.89</v>
      </c>
      <c r="BS49" s="132"/>
      <c r="BT49" s="67" t="s">
        <v>125</v>
      </c>
      <c r="BU49" s="111">
        <v>0.81031746031746033</v>
      </c>
      <c r="BV49" s="148">
        <v>0.81031746031746033</v>
      </c>
      <c r="BW49" s="67">
        <v>0.78400000000000003</v>
      </c>
      <c r="BX49" s="6">
        <v>0.78400000000000003</v>
      </c>
      <c r="BY49" s="67">
        <v>0</v>
      </c>
      <c r="BZ49" s="67">
        <v>0.83330000000000004</v>
      </c>
      <c r="CA49" s="6">
        <v>0.83330000000000004</v>
      </c>
      <c r="CB49" s="67">
        <v>0.75</v>
      </c>
      <c r="CC49" s="67">
        <v>0.63945902359979412</v>
      </c>
      <c r="CD49" s="77">
        <v>0.67799999999999971</v>
      </c>
      <c r="CE49" s="67">
        <v>0.44999999999999973</v>
      </c>
      <c r="CF49" s="77">
        <v>1.0001597444089456</v>
      </c>
      <c r="CG49" s="67">
        <v>1.0001597444089456</v>
      </c>
      <c r="CH49" s="67">
        <v>0.83330000000000004</v>
      </c>
      <c r="CI49" s="67">
        <v>0.75</v>
      </c>
      <c r="CJ49" s="132"/>
      <c r="CK49" s="76" t="str">
        <f t="shared" si="110"/>
        <v>NA</v>
      </c>
      <c r="CL49" s="76">
        <f t="shared" si="93"/>
        <v>0.81031746031746033</v>
      </c>
      <c r="CM49" s="76">
        <f t="shared" si="94"/>
        <v>0.81031746031746033</v>
      </c>
      <c r="CN49" s="76">
        <f t="shared" si="95"/>
        <v>0.78400000000000003</v>
      </c>
      <c r="CO49" s="76">
        <f t="shared" si="96"/>
        <v>0.78400000000000003</v>
      </c>
      <c r="CP49" s="76">
        <f t="shared" si="97"/>
        <v>0</v>
      </c>
      <c r="CQ49" s="76">
        <f t="shared" si="98"/>
        <v>0.83330000000000004</v>
      </c>
      <c r="CR49" s="76">
        <f t="shared" si="99"/>
        <v>0.83330000000000004</v>
      </c>
      <c r="CS49" s="76">
        <f t="shared" si="100"/>
        <v>0.75</v>
      </c>
      <c r="CT49" s="76">
        <f t="shared" si="101"/>
        <v>0.63945902359979412</v>
      </c>
      <c r="CU49" s="76">
        <f t="shared" si="102"/>
        <v>0.67799999999999971</v>
      </c>
      <c r="CV49" s="76">
        <f t="shared" si="103"/>
        <v>0.44999999999999973</v>
      </c>
      <c r="CW49" s="76">
        <f t="shared" si="104"/>
        <v>1.0001597444089456</v>
      </c>
      <c r="CX49" s="76">
        <f t="shared" si="105"/>
        <v>1.0001597444089456</v>
      </c>
      <c r="CY49" s="76">
        <f t="shared" si="106"/>
        <v>0.83330000000000004</v>
      </c>
      <c r="CZ49" s="76">
        <f t="shared" si="107"/>
        <v>0.75</v>
      </c>
      <c r="DA49" s="132"/>
      <c r="DB49" s="59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45"/>
      <c r="DR49" s="132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</row>
    <row r="50" spans="2:143" x14ac:dyDescent="0.3">
      <c r="B50" s="70" t="s">
        <v>40</v>
      </c>
      <c r="C50" s="71">
        <v>0.9</v>
      </c>
      <c r="D50" s="147" t="s">
        <v>125</v>
      </c>
      <c r="E50" s="113">
        <v>1.0888888888888888</v>
      </c>
      <c r="F50" s="148">
        <v>1.0888888888888888</v>
      </c>
      <c r="G50" s="65">
        <v>1.3119999999999996</v>
      </c>
      <c r="H50" s="6">
        <v>1.3119999999999996</v>
      </c>
      <c r="I50" s="65">
        <v>0.32320000000000038</v>
      </c>
      <c r="J50" s="147">
        <v>1.3722697699999999</v>
      </c>
      <c r="K50" s="6">
        <v>1.3722697699999999</v>
      </c>
      <c r="L50" s="147">
        <v>1.2</v>
      </c>
      <c r="M50" s="65">
        <v>0.84704765309297314</v>
      </c>
      <c r="N50" s="74">
        <v>0.98454057679409801</v>
      </c>
      <c r="O50" s="149">
        <v>0.82800000000000051</v>
      </c>
      <c r="P50" s="74">
        <v>1.5330000000000001</v>
      </c>
      <c r="Q50" s="147">
        <v>1.5330000000000001</v>
      </c>
      <c r="R50" s="147">
        <v>1.3722697699999999</v>
      </c>
      <c r="S50" s="147">
        <v>1.2</v>
      </c>
      <c r="T50" s="132"/>
      <c r="U50" s="76" t="str">
        <f t="shared" si="108"/>
        <v>NA</v>
      </c>
      <c r="V50" s="76">
        <f t="shared" si="63"/>
        <v>1.0888888888888888</v>
      </c>
      <c r="W50" s="76">
        <f t="shared" si="64"/>
        <v>1.0888888888888888</v>
      </c>
      <c r="X50" s="76">
        <f t="shared" si="65"/>
        <v>1.3119999999999996</v>
      </c>
      <c r="Y50" s="76">
        <f t="shared" si="66"/>
        <v>1.3119999999999996</v>
      </c>
      <c r="Z50" s="76">
        <f t="shared" si="67"/>
        <v>0.32320000000000038</v>
      </c>
      <c r="AA50" s="76">
        <f t="shared" si="68"/>
        <v>1.3722697699999999</v>
      </c>
      <c r="AB50" s="76">
        <f t="shared" si="69"/>
        <v>1.3722697699999999</v>
      </c>
      <c r="AC50" s="76">
        <f t="shared" si="70"/>
        <v>1.2</v>
      </c>
      <c r="AD50" s="76">
        <f t="shared" si="71"/>
        <v>0.84704765309297314</v>
      </c>
      <c r="AE50" s="76">
        <f t="shared" si="72"/>
        <v>0.98454057679409801</v>
      </c>
      <c r="AF50" s="76">
        <f t="shared" si="73"/>
        <v>0.82800000000000051</v>
      </c>
      <c r="AG50" s="76">
        <f t="shared" si="74"/>
        <v>1.5330000000000001</v>
      </c>
      <c r="AH50" s="76">
        <f t="shared" si="75"/>
        <v>1.5330000000000001</v>
      </c>
      <c r="AI50" s="76">
        <f t="shared" si="76"/>
        <v>1.3722697699999999</v>
      </c>
      <c r="AJ50" s="76">
        <f t="shared" si="77"/>
        <v>1.2</v>
      </c>
      <c r="AK50" s="132"/>
      <c r="AL50" s="67" t="s">
        <v>125</v>
      </c>
      <c r="AM50" s="111">
        <v>1.1388888888888888</v>
      </c>
      <c r="AN50" s="148">
        <v>1.1388888888888888</v>
      </c>
      <c r="AO50" s="67">
        <v>1.3619999999999997</v>
      </c>
      <c r="AP50" s="6">
        <v>1.3619999999999997</v>
      </c>
      <c r="AQ50" s="67">
        <v>0.37320000000000042</v>
      </c>
      <c r="AR50" s="67">
        <v>1.42226977</v>
      </c>
      <c r="AS50" s="6">
        <v>1.42226977</v>
      </c>
      <c r="AT50" s="67">
        <v>1.25</v>
      </c>
      <c r="AU50" s="67">
        <v>0.89704765309297319</v>
      </c>
      <c r="AV50" s="77">
        <v>1.0345405767940981</v>
      </c>
      <c r="AW50" s="67">
        <v>0.87800000000000056</v>
      </c>
      <c r="AX50" s="77">
        <v>1.5830000000000002</v>
      </c>
      <c r="AY50" s="67">
        <v>1.5830000000000002</v>
      </c>
      <c r="AZ50" s="67">
        <v>1.42226977</v>
      </c>
      <c r="BA50" s="67">
        <v>1.25</v>
      </c>
      <c r="BB50" s="132"/>
      <c r="BC50" s="76" t="str">
        <f t="shared" si="109"/>
        <v>NA</v>
      </c>
      <c r="BD50" s="76">
        <f t="shared" si="78"/>
        <v>1.1388888888888888</v>
      </c>
      <c r="BE50" s="76">
        <f t="shared" si="79"/>
        <v>1.1388888888888888</v>
      </c>
      <c r="BF50" s="76">
        <f t="shared" si="80"/>
        <v>1.3619999999999997</v>
      </c>
      <c r="BG50" s="76">
        <f t="shared" si="81"/>
        <v>1.3619999999999997</v>
      </c>
      <c r="BH50" s="76">
        <f t="shared" si="82"/>
        <v>0.37320000000000042</v>
      </c>
      <c r="BI50" s="76">
        <f t="shared" si="83"/>
        <v>1.42226977</v>
      </c>
      <c r="BJ50" s="76">
        <f t="shared" si="84"/>
        <v>1.42226977</v>
      </c>
      <c r="BK50" s="76">
        <f t="shared" si="85"/>
        <v>1.25</v>
      </c>
      <c r="BL50" s="76">
        <f t="shared" si="86"/>
        <v>0.89704765309297319</v>
      </c>
      <c r="BM50" s="76">
        <f t="shared" si="87"/>
        <v>1.0345405767940981</v>
      </c>
      <c r="BN50" s="76">
        <f t="shared" si="88"/>
        <v>0.87800000000000056</v>
      </c>
      <c r="BO50" s="76">
        <f t="shared" si="89"/>
        <v>1.5830000000000002</v>
      </c>
      <c r="BP50" s="76">
        <f t="shared" si="90"/>
        <v>1.5830000000000002</v>
      </c>
      <c r="BQ50" s="76">
        <f t="shared" si="91"/>
        <v>1.42226977</v>
      </c>
      <c r="BR50" s="76">
        <f t="shared" si="92"/>
        <v>1.25</v>
      </c>
      <c r="BS50" s="132"/>
      <c r="BT50" s="67" t="s">
        <v>125</v>
      </c>
      <c r="BU50" s="111">
        <v>0.88888888888888884</v>
      </c>
      <c r="BV50" s="148">
        <v>0.88888888888888884</v>
      </c>
      <c r="BW50" s="67">
        <v>1.1119999999999997</v>
      </c>
      <c r="BX50" s="6">
        <v>1.1119999999999997</v>
      </c>
      <c r="BY50" s="67">
        <v>0.12320000000000042</v>
      </c>
      <c r="BZ50" s="67">
        <v>1.17226977</v>
      </c>
      <c r="CA50" s="6">
        <v>1.17226977</v>
      </c>
      <c r="CB50" s="67">
        <v>1</v>
      </c>
      <c r="CC50" s="67">
        <v>0.64704765309297319</v>
      </c>
      <c r="CD50" s="77">
        <v>0.78454057679409805</v>
      </c>
      <c r="CE50" s="67">
        <v>0.62800000000000056</v>
      </c>
      <c r="CF50" s="77">
        <v>1.3330000000000002</v>
      </c>
      <c r="CG50" s="67">
        <v>1.3330000000000002</v>
      </c>
      <c r="CH50" s="67">
        <v>1.17226977</v>
      </c>
      <c r="CI50" s="67">
        <v>1</v>
      </c>
      <c r="CJ50" s="132"/>
      <c r="CK50" s="76" t="str">
        <f t="shared" si="110"/>
        <v>NA</v>
      </c>
      <c r="CL50" s="76">
        <f t="shared" si="93"/>
        <v>0.88888888888888884</v>
      </c>
      <c r="CM50" s="76">
        <f t="shared" si="94"/>
        <v>0.88888888888888884</v>
      </c>
      <c r="CN50" s="76">
        <f t="shared" si="95"/>
        <v>1.1119999999999997</v>
      </c>
      <c r="CO50" s="76">
        <f t="shared" si="96"/>
        <v>1.1119999999999997</v>
      </c>
      <c r="CP50" s="76">
        <f t="shared" si="97"/>
        <v>0.12320000000000042</v>
      </c>
      <c r="CQ50" s="76">
        <f t="shared" si="98"/>
        <v>1.17226977</v>
      </c>
      <c r="CR50" s="76">
        <f t="shared" si="99"/>
        <v>1.17226977</v>
      </c>
      <c r="CS50" s="76">
        <f t="shared" si="100"/>
        <v>1</v>
      </c>
      <c r="CT50" s="76">
        <f t="shared" si="101"/>
        <v>0.64704765309297319</v>
      </c>
      <c r="CU50" s="76">
        <f t="shared" si="102"/>
        <v>0.78454057679409805</v>
      </c>
      <c r="CV50" s="76">
        <f t="shared" si="103"/>
        <v>0.62800000000000056</v>
      </c>
      <c r="CW50" s="76">
        <f t="shared" si="104"/>
        <v>1.3330000000000002</v>
      </c>
      <c r="CX50" s="76">
        <f t="shared" si="105"/>
        <v>1.3330000000000002</v>
      </c>
      <c r="CY50" s="76">
        <f t="shared" si="106"/>
        <v>1.17226977</v>
      </c>
      <c r="CZ50" s="76">
        <f t="shared" si="107"/>
        <v>1</v>
      </c>
      <c r="DA50" s="132"/>
      <c r="DB50" s="59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45"/>
      <c r="DR50" s="132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</row>
    <row r="51" spans="2:143" ht="15" thickBot="1" x14ac:dyDescent="0.35">
      <c r="B51" s="70" t="s">
        <v>42</v>
      </c>
      <c r="C51" s="71">
        <v>0.95</v>
      </c>
      <c r="D51" s="147" t="s">
        <v>125</v>
      </c>
      <c r="E51" s="114">
        <v>1.0388888888888888</v>
      </c>
      <c r="F51" s="148">
        <v>1.0388888888888888</v>
      </c>
      <c r="G51" s="66">
        <v>1.529999999999998</v>
      </c>
      <c r="H51" s="6">
        <v>1.529999999999998</v>
      </c>
      <c r="I51" s="66">
        <v>0.58319999999999883</v>
      </c>
      <c r="J51" s="147">
        <v>2.11646</v>
      </c>
      <c r="K51" s="6">
        <v>2.11646</v>
      </c>
      <c r="L51" s="147">
        <v>1.611070186735351</v>
      </c>
      <c r="M51" s="66">
        <v>0.94265331385501261</v>
      </c>
      <c r="N51" s="78">
        <v>1.0029054325955733</v>
      </c>
      <c r="O51" s="150">
        <v>0.98</v>
      </c>
      <c r="P51" s="78">
        <v>1.855999999999999</v>
      </c>
      <c r="Q51" s="147">
        <v>1.855999999999999</v>
      </c>
      <c r="R51" s="147">
        <v>2.11646</v>
      </c>
      <c r="S51" s="147">
        <v>1.611070186735351</v>
      </c>
      <c r="T51" s="132"/>
      <c r="U51" s="76" t="str">
        <f t="shared" si="108"/>
        <v>NA</v>
      </c>
      <c r="V51" s="76">
        <f t="shared" si="63"/>
        <v>1.0388888888888888</v>
      </c>
      <c r="W51" s="76">
        <f t="shared" si="64"/>
        <v>1.0388888888888888</v>
      </c>
      <c r="X51" s="76">
        <f t="shared" si="65"/>
        <v>1.529999999999998</v>
      </c>
      <c r="Y51" s="76">
        <f t="shared" si="66"/>
        <v>1.529999999999998</v>
      </c>
      <c r="Z51" s="76">
        <f t="shared" si="67"/>
        <v>0.58319999999999883</v>
      </c>
      <c r="AA51" s="76">
        <f t="shared" si="68"/>
        <v>2.11646</v>
      </c>
      <c r="AB51" s="76">
        <f t="shared" si="69"/>
        <v>2.11646</v>
      </c>
      <c r="AC51" s="76">
        <f t="shared" si="70"/>
        <v>1.611070186735351</v>
      </c>
      <c r="AD51" s="76">
        <f t="shared" si="71"/>
        <v>0.94265331385501261</v>
      </c>
      <c r="AE51" s="76">
        <f t="shared" si="72"/>
        <v>1.0029054325955733</v>
      </c>
      <c r="AF51" s="76">
        <f t="shared" si="73"/>
        <v>0.98</v>
      </c>
      <c r="AG51" s="76">
        <f t="shared" si="74"/>
        <v>1.855999999999999</v>
      </c>
      <c r="AH51" s="76">
        <f t="shared" si="75"/>
        <v>1.855999999999999</v>
      </c>
      <c r="AI51" s="76">
        <f t="shared" si="76"/>
        <v>2.11646</v>
      </c>
      <c r="AJ51" s="76">
        <f t="shared" si="77"/>
        <v>1.611070186735351</v>
      </c>
      <c r="AK51" s="132"/>
      <c r="AL51" s="67" t="s">
        <v>125</v>
      </c>
      <c r="AM51" s="112">
        <v>1.1888888888888889</v>
      </c>
      <c r="AN51" s="148">
        <v>1.1888888888888889</v>
      </c>
      <c r="AO51" s="68">
        <v>1.6799999999999982</v>
      </c>
      <c r="AP51" s="6">
        <v>1.6799999999999982</v>
      </c>
      <c r="AQ51" s="68">
        <v>0.73319999999999896</v>
      </c>
      <c r="AR51" s="68">
        <v>2.2664600000000004</v>
      </c>
      <c r="AS51" s="6">
        <v>2.2664600000000004</v>
      </c>
      <c r="AT51" s="67">
        <v>1.7610701867353511</v>
      </c>
      <c r="AU51" s="68">
        <v>1.0926533138550127</v>
      </c>
      <c r="AV51" s="80">
        <v>1.1529054325955734</v>
      </c>
      <c r="AW51" s="69">
        <v>1.1300000000000001</v>
      </c>
      <c r="AX51" s="80">
        <v>2.0059999999999993</v>
      </c>
      <c r="AY51" s="67">
        <v>2.0059999999999993</v>
      </c>
      <c r="AZ51" s="68">
        <v>2.2664600000000004</v>
      </c>
      <c r="BA51" s="68">
        <v>1.7610701867353511</v>
      </c>
      <c r="BB51" s="132"/>
      <c r="BC51" s="76" t="str">
        <f t="shared" si="109"/>
        <v>NA</v>
      </c>
      <c r="BD51" s="76">
        <f t="shared" si="78"/>
        <v>1.1888888888888889</v>
      </c>
      <c r="BE51" s="76">
        <f t="shared" si="79"/>
        <v>1.1888888888888889</v>
      </c>
      <c r="BF51" s="76">
        <f t="shared" si="80"/>
        <v>1.6799999999999982</v>
      </c>
      <c r="BG51" s="76">
        <f t="shared" si="81"/>
        <v>1.6799999999999982</v>
      </c>
      <c r="BH51" s="76">
        <f t="shared" si="82"/>
        <v>0.73319999999999896</v>
      </c>
      <c r="BI51" s="76">
        <f t="shared" si="83"/>
        <v>2.2664600000000004</v>
      </c>
      <c r="BJ51" s="76">
        <f t="shared" si="84"/>
        <v>2.2664600000000004</v>
      </c>
      <c r="BK51" s="76">
        <f t="shared" si="85"/>
        <v>1.7610701867353511</v>
      </c>
      <c r="BL51" s="76">
        <f t="shared" si="86"/>
        <v>1.0926533138550127</v>
      </c>
      <c r="BM51" s="76">
        <f t="shared" si="87"/>
        <v>1.1529054325955734</v>
      </c>
      <c r="BN51" s="76">
        <f t="shared" si="88"/>
        <v>1.1300000000000001</v>
      </c>
      <c r="BO51" s="76">
        <f t="shared" si="89"/>
        <v>2.0059999999999993</v>
      </c>
      <c r="BP51" s="76">
        <f t="shared" si="90"/>
        <v>2.0059999999999993</v>
      </c>
      <c r="BQ51" s="76">
        <f t="shared" si="91"/>
        <v>2.2664600000000004</v>
      </c>
      <c r="BR51" s="76">
        <f t="shared" si="92"/>
        <v>1.7610701867353511</v>
      </c>
      <c r="BS51" s="132"/>
      <c r="BT51" s="67" t="s">
        <v>125</v>
      </c>
      <c r="BU51" s="112">
        <v>0.88888888888888884</v>
      </c>
      <c r="BV51" s="148">
        <v>0.88888888888888884</v>
      </c>
      <c r="BW51" s="68">
        <v>1.3799999999999981</v>
      </c>
      <c r="BX51" s="6">
        <v>1.3799999999999981</v>
      </c>
      <c r="BY51" s="68">
        <v>0.43319999999999892</v>
      </c>
      <c r="BZ51" s="68">
        <v>1.9664600000000001</v>
      </c>
      <c r="CA51" s="6">
        <v>1.9664600000000001</v>
      </c>
      <c r="CB51" s="67">
        <v>1.4610701867353511</v>
      </c>
      <c r="CC51" s="68">
        <v>0.7926533138550127</v>
      </c>
      <c r="CD51" s="80">
        <v>0.85290543259557339</v>
      </c>
      <c r="CE51" s="69">
        <v>0.83000000000000007</v>
      </c>
      <c r="CF51" s="80">
        <v>1.7059999999999991</v>
      </c>
      <c r="CG51" s="67">
        <v>1.7059999999999991</v>
      </c>
      <c r="CH51" s="68">
        <v>1.9664600000000001</v>
      </c>
      <c r="CI51" s="68">
        <v>1.4610701867353511</v>
      </c>
      <c r="CJ51" s="132"/>
      <c r="CK51" s="76" t="str">
        <f t="shared" si="110"/>
        <v>NA</v>
      </c>
      <c r="CL51" s="76">
        <f t="shared" si="93"/>
        <v>0.88888888888888884</v>
      </c>
      <c r="CM51" s="76">
        <f t="shared" si="94"/>
        <v>0.88888888888888884</v>
      </c>
      <c r="CN51" s="76">
        <f t="shared" si="95"/>
        <v>1.3799999999999981</v>
      </c>
      <c r="CO51" s="76">
        <f t="shared" si="96"/>
        <v>1.3799999999999981</v>
      </c>
      <c r="CP51" s="76">
        <f t="shared" si="97"/>
        <v>0.43319999999999892</v>
      </c>
      <c r="CQ51" s="76">
        <f t="shared" si="98"/>
        <v>1.9664600000000001</v>
      </c>
      <c r="CR51" s="76">
        <f t="shared" si="99"/>
        <v>1.9664600000000001</v>
      </c>
      <c r="CS51" s="76">
        <f t="shared" si="100"/>
        <v>1.4610701867353511</v>
      </c>
      <c r="CT51" s="76">
        <f t="shared" si="101"/>
        <v>0.7926533138550127</v>
      </c>
      <c r="CU51" s="76">
        <f t="shared" si="102"/>
        <v>0.85290543259557339</v>
      </c>
      <c r="CV51" s="76">
        <f t="shared" si="103"/>
        <v>0.83000000000000007</v>
      </c>
      <c r="CW51" s="76">
        <f t="shared" si="104"/>
        <v>1.7059999999999991</v>
      </c>
      <c r="CX51" s="76">
        <f t="shared" si="105"/>
        <v>1.7059999999999991</v>
      </c>
      <c r="CY51" s="76">
        <f t="shared" si="106"/>
        <v>1.9664600000000001</v>
      </c>
      <c r="CZ51" s="76">
        <f t="shared" si="107"/>
        <v>1.4610701867353511</v>
      </c>
      <c r="DA51" s="132"/>
      <c r="DB51" s="59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45"/>
      <c r="DR51" s="132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</row>
    <row r="52" spans="2:143" ht="15" thickBot="1" x14ac:dyDescent="0.35">
      <c r="B52" s="21" t="s">
        <v>44</v>
      </c>
      <c r="C52" s="52">
        <v>1</v>
      </c>
      <c r="D52" s="60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61"/>
      <c r="T52" s="133"/>
      <c r="U52" s="60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61"/>
      <c r="AK52" s="133"/>
      <c r="AL52" s="54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52"/>
      <c r="BB52" s="133"/>
      <c r="BC52" s="60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61"/>
      <c r="BS52" s="133"/>
      <c r="BT52" s="60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61"/>
      <c r="CJ52" s="133"/>
      <c r="CK52" s="60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61"/>
      <c r="DA52" s="133"/>
      <c r="DB52" s="60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61"/>
      <c r="DR52" s="13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</row>
    <row r="53" spans="2:143" ht="15" thickTop="1" x14ac:dyDescent="0.3"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</row>
    <row r="54" spans="2:143" x14ac:dyDescent="0.3"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</row>
    <row r="55" spans="2:143" x14ac:dyDescent="0.3"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</row>
    <row r="56" spans="2:143" x14ac:dyDescent="0.3"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</row>
  </sheetData>
  <mergeCells count="17">
    <mergeCell ref="DS1:EH1"/>
    <mergeCell ref="B4:C4"/>
    <mergeCell ref="D1:S1"/>
    <mergeCell ref="U1:AJ1"/>
    <mergeCell ref="AL1:BA1"/>
    <mergeCell ref="BC1:BR1"/>
    <mergeCell ref="BT1:CI1"/>
    <mergeCell ref="CK1:CZ1"/>
    <mergeCell ref="B2:C2"/>
    <mergeCell ref="U4:AJ4"/>
    <mergeCell ref="BC4:BR4"/>
    <mergeCell ref="CK4:CZ4"/>
    <mergeCell ref="B31:C31"/>
    <mergeCell ref="U31:AJ31"/>
    <mergeCell ref="BC31:BR31"/>
    <mergeCell ref="CK31:CZ31"/>
    <mergeCell ref="DB1:DQ1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02B49-F5D0-433E-984D-F538BDF29778}">
  <dimension ref="B2:H8"/>
  <sheetViews>
    <sheetView topLeftCell="A2" workbookViewId="0">
      <selection activeCell="B5" sqref="B5"/>
    </sheetView>
  </sheetViews>
  <sheetFormatPr defaultRowHeight="14.4" x14ac:dyDescent="0.3"/>
  <cols>
    <col min="6" max="6" width="11.44140625" bestFit="1" customWidth="1"/>
  </cols>
  <sheetData>
    <row r="2" spans="2:8" x14ac:dyDescent="0.3">
      <c r="B2" s="1" t="s">
        <v>49</v>
      </c>
      <c r="C2" s="1" t="s">
        <v>50</v>
      </c>
      <c r="D2" s="1" t="s">
        <v>51</v>
      </c>
      <c r="F2" s="1" t="s">
        <v>74</v>
      </c>
    </row>
    <row r="3" spans="2:8" x14ac:dyDescent="0.3">
      <c r="B3" t="s">
        <v>85</v>
      </c>
      <c r="C3" t="s">
        <v>14</v>
      </c>
      <c r="D3" t="s">
        <v>9</v>
      </c>
      <c r="F3" t="s">
        <v>52</v>
      </c>
    </row>
    <row r="4" spans="2:8" x14ac:dyDescent="0.3">
      <c r="B4" t="s">
        <v>84</v>
      </c>
      <c r="C4" t="s">
        <v>53</v>
      </c>
      <c r="D4" t="s">
        <v>54</v>
      </c>
      <c r="F4" t="s">
        <v>55</v>
      </c>
    </row>
    <row r="5" spans="2:8" x14ac:dyDescent="0.3">
      <c r="B5" t="s">
        <v>56</v>
      </c>
      <c r="C5" t="s">
        <v>57</v>
      </c>
      <c r="F5" t="s">
        <v>58</v>
      </c>
      <c r="G5" s="186" t="str">
        <f>'Calculated Cost RCF'!B2</f>
        <v>??&lt;=£1Bn</v>
      </c>
      <c r="H5" s="186"/>
    </row>
    <row r="6" spans="2:8" x14ac:dyDescent="0.3">
      <c r="F6" t="s">
        <v>59</v>
      </c>
    </row>
    <row r="7" spans="2:8" x14ac:dyDescent="0.3">
      <c r="F7" t="s">
        <v>60</v>
      </c>
    </row>
    <row r="8" spans="2:8" x14ac:dyDescent="0.3">
      <c r="F8" t="s">
        <v>61</v>
      </c>
    </row>
  </sheetData>
  <mergeCells count="1">
    <mergeCell ref="G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Scheme data</vt:lpstr>
      <vt:lpstr>Calculated Cost RCF</vt:lpstr>
      <vt:lpstr>Calculated Schedule RCF</vt:lpstr>
      <vt:lpstr>RCF data</vt:lpstr>
      <vt:lpstr>Selectors</vt:lpstr>
      <vt:lpstr>'Scheme data'!Print_Area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 Bartlett</cp:lastModifiedBy>
  <cp:revision/>
  <cp:lastPrinted>2020-10-29T13:43:11Z</cp:lastPrinted>
  <dcterms:created xsi:type="dcterms:W3CDTF">2020-08-17T09:50:35Z</dcterms:created>
  <dcterms:modified xsi:type="dcterms:W3CDTF">2020-10-29T13:55:15Z</dcterms:modified>
  <cp:category/>
  <cp:contentStatus/>
</cp:coreProperties>
</file>